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llyholding.sharepoint.com/sites/finance/Shared Documents/General/14 - Reports/Financial reporting/Shelly Group ED/2026/Q1/КФН/"/>
    </mc:Choice>
  </mc:AlternateContent>
  <xr:revisionPtr revIDLastSave="223" documentId="13_ncr:1_{308D476E-C1C2-4045-9278-A7115746397C}" xr6:coauthVersionLast="47" xr6:coauthVersionMax="47" xr10:uidLastSave="{DE44B946-B92B-478A-B3BB-AF2E66D19274}"/>
  <bookViews>
    <workbookView xWindow="-108" yWindow="-108" windowWidth="23256" windowHeight="13896" xr2:uid="{6EEA3F57-469D-43C3-BEB5-8CED95866328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9" l="1"/>
  <c r="D94" i="9"/>
  <c r="D91" i="9"/>
  <c r="D89" i="9"/>
  <c r="D86" i="9"/>
  <c r="C91" i="9"/>
  <c r="C86" i="9"/>
  <c r="C82" i="9" s="1"/>
  <c r="H1033" i="2" s="1"/>
  <c r="C96" i="9"/>
  <c r="C94" i="9"/>
  <c r="C89" i="9"/>
  <c r="H1040" i="2" s="1"/>
  <c r="C66" i="9"/>
  <c r="C56" i="9"/>
  <c r="C23" i="9"/>
  <c r="D37" i="9"/>
  <c r="C37" i="9"/>
  <c r="H934" i="2" s="1"/>
  <c r="D29" i="9"/>
  <c r="D27" i="9"/>
  <c r="C27" i="9"/>
  <c r="C14" i="9"/>
  <c r="H13" i="7"/>
  <c r="D28" i="5"/>
  <c r="G66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E35" i="9" s="1"/>
  <c r="H996" i="2" s="1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E21" i="9" s="1"/>
  <c r="H985" i="2" s="1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H562" i="2" s="1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Q15" i="8"/>
  <c r="H855" i="2" s="1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79" i="11"/>
  <c r="H1320" i="2"/>
  <c r="H561" i="2"/>
  <c r="H565" i="2"/>
  <c r="H1081" i="2"/>
  <c r="H863" i="2"/>
  <c r="H650" i="2"/>
  <c r="C149" i="11"/>
  <c r="H1305" i="2" s="1"/>
  <c r="E15" i="14"/>
  <c r="D15" i="14"/>
  <c r="H64" i="2"/>
  <c r="H977" i="2"/>
  <c r="H918" i="2"/>
  <c r="H1130" i="2"/>
  <c r="G17" i="7"/>
  <c r="H310" i="2" s="1"/>
  <c r="J17" i="7"/>
  <c r="H376" i="2" s="1"/>
  <c r="A3" i="14"/>
  <c r="C75" i="2"/>
  <c r="C76" i="2"/>
  <c r="C80" i="2"/>
  <c r="C94" i="2"/>
  <c r="C99" i="2"/>
  <c r="C102" i="2"/>
  <c r="C103" i="2"/>
  <c r="C104" i="2"/>
  <c r="C115" i="2"/>
  <c r="C119" i="2"/>
  <c r="C124" i="2"/>
  <c r="C137" i="2"/>
  <c r="C140" i="2"/>
  <c r="C141" i="2"/>
  <c r="C143" i="2"/>
  <c r="C145" i="2"/>
  <c r="C148" i="2"/>
  <c r="C161" i="2"/>
  <c r="C167" i="2"/>
  <c r="C168" i="2"/>
  <c r="C169" i="2"/>
  <c r="C172" i="2"/>
  <c r="C72" i="2"/>
  <c r="C68" i="2"/>
  <c r="C63" i="2"/>
  <c r="C51" i="2"/>
  <c r="C48" i="2"/>
  <c r="C47" i="2"/>
  <c r="C45" i="2"/>
  <c r="C43" i="2"/>
  <c r="C40" i="2"/>
  <c r="C27" i="2"/>
  <c r="C21" i="2"/>
  <c r="C20" i="2"/>
  <c r="C19" i="2"/>
  <c r="C16" i="2"/>
  <c r="C8" i="2"/>
  <c r="C4" i="2"/>
  <c r="A5" i="8"/>
  <c r="C1324" i="2"/>
  <c r="C1321" i="2"/>
  <c r="C1320" i="2"/>
  <c r="C1318" i="2"/>
  <c r="C1316" i="2"/>
  <c r="C1313" i="2"/>
  <c r="C1300" i="2"/>
  <c r="C1293" i="2"/>
  <c r="C1292" i="2"/>
  <c r="C1291" i="2"/>
  <c r="C1288" i="2"/>
  <c r="C1280" i="2"/>
  <c r="C1276" i="2"/>
  <c r="C1271" i="2"/>
  <c r="C1259" i="2"/>
  <c r="C1256" i="2"/>
  <c r="C1255" i="2"/>
  <c r="C1253" i="2"/>
  <c r="C1251" i="2"/>
  <c r="C1248" i="2"/>
  <c r="C1235" i="2"/>
  <c r="C1229" i="2"/>
  <c r="C1228" i="2"/>
  <c r="C1227" i="2"/>
  <c r="C1224" i="2"/>
  <c r="C1216" i="2"/>
  <c r="C1212" i="2"/>
  <c r="C1207" i="2"/>
  <c r="C1194" i="2"/>
  <c r="C1191" i="2"/>
  <c r="C1190" i="2"/>
  <c r="C1188" i="2"/>
  <c r="C1186" i="2"/>
  <c r="C1183" i="2"/>
  <c r="C1171" i="2"/>
  <c r="C1167" i="2"/>
  <c r="C1166" i="2"/>
  <c r="C1165" i="2"/>
  <c r="C1163" i="2"/>
  <c r="C1157" i="2"/>
  <c r="C1154" i="2"/>
  <c r="C1150" i="2"/>
  <c r="C1147" i="2"/>
  <c r="C1145" i="2"/>
  <c r="C1142" i="2"/>
  <c r="C1141" i="2"/>
  <c r="C1139" i="2"/>
  <c r="C1138" i="2"/>
  <c r="C1135" i="2"/>
  <c r="C1131" i="2"/>
  <c r="C1126" i="2"/>
  <c r="C1125" i="2"/>
  <c r="C1123" i="2"/>
  <c r="C1122" i="2"/>
  <c r="C1121" i="2"/>
  <c r="C1119" i="2"/>
  <c r="C1117" i="2"/>
  <c r="C1110" i="2"/>
  <c r="C1107" i="2"/>
  <c r="C1106" i="2"/>
  <c r="C1105" i="2"/>
  <c r="C1103" i="2"/>
  <c r="C1102" i="2"/>
  <c r="C1101" i="2"/>
  <c r="C1097" i="2"/>
  <c r="C1091" i="2"/>
  <c r="C1089" i="2"/>
  <c r="C1087" i="2"/>
  <c r="C1086" i="2"/>
  <c r="C1085" i="2"/>
  <c r="C1083" i="2"/>
  <c r="C1081" i="2"/>
  <c r="C1077" i="2"/>
  <c r="C1073" i="2"/>
  <c r="C1070" i="2"/>
  <c r="C1069" i="2"/>
  <c r="C1067" i="2"/>
  <c r="C1065" i="2"/>
  <c r="C1062" i="2"/>
  <c r="C1061" i="2"/>
  <c r="C1058" i="2"/>
  <c r="C1054" i="2"/>
  <c r="C1051" i="2"/>
  <c r="C1049" i="2"/>
  <c r="C1046" i="2"/>
  <c r="C1045" i="2"/>
  <c r="C1043" i="2"/>
  <c r="C1042" i="2"/>
  <c r="C1039" i="2"/>
  <c r="C1035" i="2"/>
  <c r="C1030" i="2"/>
  <c r="C1029" i="2"/>
  <c r="C1027" i="2"/>
  <c r="C1026" i="2"/>
  <c r="C1025" i="2"/>
  <c r="C1023" i="2"/>
  <c r="C1021" i="2"/>
  <c r="C1014" i="2"/>
  <c r="C1011" i="2"/>
  <c r="C1010" i="2"/>
  <c r="C1009" i="2"/>
  <c r="C1007" i="2"/>
  <c r="C1006" i="2"/>
  <c r="C1005" i="2"/>
  <c r="C1001" i="2"/>
  <c r="C995" i="2"/>
  <c r="C993" i="2"/>
  <c r="C991" i="2"/>
  <c r="C990" i="2"/>
  <c r="C989" i="2"/>
  <c r="C987" i="2"/>
  <c r="C985" i="2"/>
  <c r="C981" i="2"/>
  <c r="C977" i="2"/>
  <c r="C974" i="2"/>
  <c r="C973" i="2"/>
  <c r="C971" i="2"/>
  <c r="C969" i="2"/>
  <c r="C966" i="2"/>
  <c r="C965" i="2"/>
  <c r="C962" i="2"/>
  <c r="C958" i="2"/>
  <c r="C955" i="2"/>
  <c r="C953" i="2"/>
  <c r="C950" i="2"/>
  <c r="C949" i="2"/>
  <c r="C947" i="2"/>
  <c r="C946" i="2"/>
  <c r="C943" i="2"/>
  <c r="C939" i="2"/>
  <c r="C934" i="2"/>
  <c r="C933" i="2"/>
  <c r="C931" i="2"/>
  <c r="C930" i="2"/>
  <c r="C929" i="2"/>
  <c r="C927" i="2"/>
  <c r="C925" i="2"/>
  <c r="C918" i="2"/>
  <c r="C915" i="2"/>
  <c r="C914" i="2"/>
  <c r="C913" i="2"/>
  <c r="C910" i="2"/>
  <c r="C909" i="2"/>
  <c r="C908" i="2"/>
  <c r="C904" i="2"/>
  <c r="C898" i="2"/>
  <c r="C896" i="2"/>
  <c r="C894" i="2"/>
  <c r="C893" i="2"/>
  <c r="C892" i="2"/>
  <c r="C890" i="2"/>
  <c r="C888" i="2"/>
  <c r="C884" i="2"/>
  <c r="C880" i="2"/>
  <c r="C877" i="2"/>
  <c r="C876" i="2"/>
  <c r="C874" i="2"/>
  <c r="C872" i="2"/>
  <c r="C869" i="2"/>
  <c r="C868" i="2"/>
  <c r="C865" i="2"/>
  <c r="C861" i="2"/>
  <c r="C858" i="2"/>
  <c r="C856" i="2"/>
  <c r="C853" i="2"/>
  <c r="C852" i="2"/>
  <c r="C850" i="2"/>
  <c r="C849" i="2"/>
  <c r="C846" i="2"/>
  <c r="C842" i="2"/>
  <c r="C837" i="2"/>
  <c r="C836" i="2"/>
  <c r="C834" i="2"/>
  <c r="C833" i="2"/>
  <c r="C832" i="2"/>
  <c r="C830" i="2"/>
  <c r="C828" i="2"/>
  <c r="C821" i="2"/>
  <c r="C820" i="2"/>
  <c r="C819" i="2"/>
  <c r="C818" i="2"/>
  <c r="C816" i="2"/>
  <c r="C815" i="2"/>
  <c r="C814" i="2"/>
  <c r="C810" i="2"/>
  <c r="C804" i="2"/>
  <c r="C802" i="2"/>
  <c r="C800" i="2"/>
  <c r="C799" i="2"/>
  <c r="C798" i="2"/>
  <c r="C796" i="2"/>
  <c r="C794" i="2"/>
  <c r="C790" i="2"/>
  <c r="C786" i="2"/>
  <c r="C783" i="2"/>
  <c r="C782" i="2"/>
  <c r="C779" i="2"/>
  <c r="C777" i="2"/>
  <c r="C774" i="2"/>
  <c r="C773" i="2"/>
  <c r="C770" i="2"/>
  <c r="C766" i="2"/>
  <c r="C763" i="2"/>
  <c r="C761" i="2"/>
  <c r="C758" i="2"/>
  <c r="C757" i="2"/>
  <c r="C755" i="2"/>
  <c r="C754" i="2"/>
  <c r="C751" i="2"/>
  <c r="C748" i="2"/>
  <c r="C744" i="2"/>
  <c r="C743" i="2"/>
  <c r="C742" i="2"/>
  <c r="C741" i="2"/>
  <c r="C740" i="2"/>
  <c r="C738" i="2"/>
  <c r="C734" i="2"/>
  <c r="C720" i="2"/>
  <c r="C715" i="2"/>
  <c r="C712" i="2"/>
  <c r="C709" i="2"/>
  <c r="C707" i="2"/>
  <c r="C704" i="2"/>
  <c r="C701" i="2"/>
  <c r="C692" i="2"/>
  <c r="C681" i="2"/>
  <c r="C676" i="2"/>
  <c r="C673" i="2"/>
  <c r="C670" i="2"/>
  <c r="C668" i="2"/>
  <c r="C665" i="2"/>
  <c r="C659" i="2"/>
  <c r="C651" i="2"/>
  <c r="C643" i="2"/>
  <c r="C638" i="2"/>
  <c r="C635" i="2"/>
  <c r="C632" i="2"/>
  <c r="C626" i="2"/>
  <c r="C621" i="2"/>
  <c r="C618" i="2"/>
  <c r="C613" i="2"/>
  <c r="C604" i="2"/>
  <c r="C599" i="2"/>
  <c r="C593" i="2"/>
  <c r="C588" i="2"/>
  <c r="C585" i="2"/>
  <c r="C582" i="2"/>
  <c r="C579" i="2"/>
  <c r="C574" i="2"/>
  <c r="C566" i="2"/>
  <c r="C555" i="2"/>
  <c r="C553" i="2"/>
  <c r="C550" i="2"/>
  <c r="C547" i="2"/>
  <c r="C545" i="2"/>
  <c r="C543" i="2"/>
  <c r="C537" i="2"/>
  <c r="C523" i="2"/>
  <c r="C518" i="2"/>
  <c r="C515" i="2"/>
  <c r="C512" i="2"/>
  <c r="C510" i="2"/>
  <c r="C507" i="2"/>
  <c r="C504" i="2"/>
  <c r="C496" i="2"/>
  <c r="C485" i="2"/>
  <c r="C479" i="2"/>
  <c r="C476" i="2"/>
  <c r="C473" i="2"/>
  <c r="C470" i="2"/>
  <c r="C468" i="2"/>
  <c r="C463" i="2"/>
  <c r="C453" i="2"/>
  <c r="C450" i="2"/>
  <c r="C448" i="2"/>
  <c r="C445" i="2"/>
  <c r="C440" i="2"/>
  <c r="C437" i="2"/>
  <c r="C435" i="2"/>
  <c r="C429" i="2"/>
  <c r="C423" i="2"/>
  <c r="C420" i="2"/>
  <c r="C414" i="2"/>
  <c r="C412" i="2"/>
  <c r="C409" i="2"/>
  <c r="C406" i="2"/>
  <c r="C401" i="2"/>
  <c r="C395" i="2"/>
  <c r="C389" i="2"/>
  <c r="C387" i="2"/>
  <c r="C384" i="2"/>
  <c r="C382" i="2"/>
  <c r="C378" i="2"/>
  <c r="C376" i="2"/>
  <c r="C374" i="2"/>
  <c r="C372" i="2"/>
  <c r="C364" i="2"/>
  <c r="C362" i="2"/>
  <c r="C360" i="2"/>
  <c r="C357" i="2"/>
  <c r="C355" i="2"/>
  <c r="C353" i="2"/>
  <c r="C349" i="2"/>
  <c r="C347" i="2"/>
  <c r="C343" i="2"/>
  <c r="C339" i="2"/>
  <c r="C334" i="2"/>
  <c r="C332" i="2"/>
  <c r="C330" i="2"/>
  <c r="C328" i="2"/>
  <c r="C326" i="2"/>
  <c r="C324" i="2"/>
  <c r="C318" i="2"/>
  <c r="C314" i="2"/>
  <c r="C312" i="2"/>
  <c r="C309" i="2"/>
  <c r="C305" i="2"/>
  <c r="C303" i="2"/>
  <c r="C301" i="2"/>
  <c r="C299" i="2"/>
  <c r="C297" i="2"/>
  <c r="C293" i="2"/>
  <c r="C287" i="2"/>
  <c r="C284" i="2"/>
  <c r="C282" i="2"/>
  <c r="C280" i="2"/>
  <c r="C276" i="2"/>
  <c r="C274" i="2"/>
  <c r="C272" i="2"/>
  <c r="C269" i="2"/>
  <c r="C264" i="2"/>
  <c r="C262" i="2"/>
  <c r="C258" i="2"/>
  <c r="C256" i="2"/>
  <c r="C254" i="2"/>
  <c r="C252" i="2"/>
  <c r="C248" i="2"/>
  <c r="C244" i="2"/>
  <c r="C239" i="2"/>
  <c r="C237" i="2"/>
  <c r="C235" i="2"/>
  <c r="C233" i="2"/>
  <c r="C229" i="2"/>
  <c r="C227" i="2"/>
  <c r="C225" i="2"/>
  <c r="C222" i="2"/>
  <c r="C213" i="2"/>
  <c r="C211" i="2"/>
  <c r="C208" i="2"/>
  <c r="C206" i="2"/>
  <c r="C204" i="2"/>
  <c r="C202" i="2"/>
  <c r="C198" i="2"/>
  <c r="C195" i="2"/>
  <c r="C191" i="2"/>
  <c r="C187" i="2"/>
  <c r="C183" i="2"/>
  <c r="C181" i="2"/>
  <c r="A6" i="6"/>
  <c r="C781" i="2"/>
  <c r="C739" i="2"/>
  <c r="C736" i="2"/>
  <c r="C731" i="2"/>
  <c r="C728" i="2"/>
  <c r="C727" i="2"/>
  <c r="C725" i="2"/>
  <c r="C722" i="2"/>
  <c r="C721" i="2"/>
  <c r="C719" i="2"/>
  <c r="C717" i="2"/>
  <c r="C716" i="2"/>
  <c r="C713" i="2"/>
  <c r="C708" i="2"/>
  <c r="C706" i="2"/>
  <c r="C705" i="2"/>
  <c r="C703" i="2"/>
  <c r="C700" i="2"/>
  <c r="C699" i="2"/>
  <c r="C697" i="2"/>
  <c r="C694" i="2"/>
  <c r="C691" i="2"/>
  <c r="C689" i="2"/>
  <c r="C686" i="2"/>
  <c r="C685" i="2"/>
  <c r="C683" i="2"/>
  <c r="C682" i="2"/>
  <c r="C678" i="2"/>
  <c r="C675" i="2"/>
  <c r="C672" i="2"/>
  <c r="C671" i="2"/>
  <c r="C669" i="2"/>
  <c r="C667" i="2"/>
  <c r="C664" i="2"/>
  <c r="C663" i="2"/>
  <c r="C661" i="2"/>
  <c r="C660" i="2"/>
  <c r="C653" i="2"/>
  <c r="C652" i="2"/>
  <c r="C650" i="2"/>
  <c r="C649" i="2"/>
  <c r="C647" i="2"/>
  <c r="C646" i="2"/>
  <c r="C642" i="2"/>
  <c r="C641" i="2"/>
  <c r="C639" i="2"/>
  <c r="C637" i="2"/>
  <c r="C633" i="2"/>
  <c r="C631" i="2"/>
  <c r="C630" i="2"/>
  <c r="C628" i="2"/>
  <c r="C627" i="2"/>
  <c r="C625" i="2"/>
  <c r="C622" i="2"/>
  <c r="C620" i="2"/>
  <c r="C619" i="2"/>
  <c r="C616" i="2"/>
  <c r="C612" i="2"/>
  <c r="C611" i="2"/>
  <c r="C609" i="2"/>
  <c r="C608" i="2"/>
  <c r="C606" i="2"/>
  <c r="C605" i="2"/>
  <c r="C602" i="2"/>
  <c r="C600" i="2"/>
  <c r="C597" i="2"/>
  <c r="C595" i="2"/>
  <c r="C592" i="2"/>
  <c r="C591" i="2"/>
  <c r="C589" i="2"/>
  <c r="C587" i="2"/>
  <c r="C586" i="2"/>
  <c r="C584" i="2"/>
  <c r="C581" i="2"/>
  <c r="C578" i="2"/>
  <c r="C576" i="2"/>
  <c r="C575" i="2"/>
  <c r="C571" i="2"/>
  <c r="C570" i="2"/>
  <c r="C568" i="2"/>
  <c r="C567" i="2"/>
  <c r="C565" i="2"/>
  <c r="C564" i="2"/>
  <c r="C559" i="2"/>
  <c r="C557" i="2"/>
  <c r="C556" i="2"/>
  <c r="C554" i="2"/>
  <c r="C551" i="2"/>
  <c r="C549" i="2"/>
  <c r="C548" i="2"/>
  <c r="C546" i="2"/>
  <c r="C544" i="2"/>
  <c r="C542" i="2"/>
  <c r="C538" i="2"/>
  <c r="C536" i="2"/>
  <c r="C535" i="2"/>
  <c r="C533" i="2"/>
  <c r="C530" i="2"/>
  <c r="C528" i="2"/>
  <c r="C527" i="2"/>
  <c r="C525" i="2"/>
  <c r="C524" i="2"/>
  <c r="C521" i="2"/>
  <c r="C517" i="2"/>
  <c r="C516" i="2"/>
  <c r="C514" i="2"/>
  <c r="C513" i="2"/>
  <c r="C509" i="2"/>
  <c r="C508" i="2"/>
  <c r="C506" i="2"/>
  <c r="C505" i="2"/>
  <c r="C502" i="2"/>
  <c r="C500" i="2"/>
  <c r="C497" i="2"/>
  <c r="C495" i="2"/>
  <c r="C494" i="2"/>
  <c r="C492" i="2"/>
  <c r="C489" i="2"/>
  <c r="C487" i="2"/>
  <c r="C486" i="2"/>
  <c r="C483" i="2"/>
  <c r="C481" i="2"/>
  <c r="C480" i="2"/>
  <c r="C477" i="2"/>
  <c r="C475" i="2"/>
  <c r="C474" i="2"/>
  <c r="C472" i="2"/>
  <c r="C469" i="2"/>
  <c r="C467" i="2"/>
  <c r="C464" i="2"/>
  <c r="C462" i="2"/>
  <c r="C461" i="2"/>
  <c r="C458" i="2"/>
  <c r="C455" i="2"/>
  <c r="C454" i="2"/>
  <c r="C452" i="2"/>
  <c r="C451" i="2"/>
  <c r="C447" i="2"/>
  <c r="C444" i="2"/>
  <c r="C443" i="2"/>
  <c r="C441" i="2"/>
  <c r="C439" i="2"/>
  <c r="C438" i="2"/>
  <c r="C434" i="2"/>
  <c r="C433" i="2"/>
  <c r="C431" i="2"/>
  <c r="C430" i="2"/>
  <c r="C425" i="2"/>
  <c r="C424" i="2"/>
  <c r="C422" i="2"/>
  <c r="C421" i="2"/>
  <c r="C419" i="2"/>
  <c r="C418" i="2"/>
  <c r="C415" i="2"/>
  <c r="C413" i="2"/>
  <c r="C411" i="2"/>
  <c r="C410" i="2"/>
  <c r="C405" i="2"/>
  <c r="C404" i="2"/>
  <c r="C402" i="2"/>
  <c r="C400" i="2"/>
  <c r="C399" i="2"/>
  <c r="C397" i="2"/>
  <c r="C394" i="2"/>
  <c r="C393" i="2"/>
  <c r="C391" i="2"/>
  <c r="C388" i="2"/>
  <c r="C385" i="2"/>
  <c r="C383" i="2"/>
  <c r="C381" i="2"/>
  <c r="C379" i="2"/>
  <c r="C377" i="2"/>
  <c r="C375" i="2"/>
  <c r="C371" i="2"/>
  <c r="C369" i="2"/>
  <c r="C365" i="2"/>
  <c r="C363" i="2"/>
  <c r="C359" i="2"/>
  <c r="C358" i="2"/>
  <c r="C356" i="2"/>
  <c r="C354" i="2"/>
  <c r="C352" i="2"/>
  <c r="C350" i="2"/>
  <c r="C346" i="2"/>
  <c r="C342" i="2"/>
  <c r="C340" i="2"/>
  <c r="C338" i="2"/>
  <c r="C335" i="2"/>
  <c r="C333" i="2"/>
  <c r="C331" i="2"/>
  <c r="C329" i="2"/>
  <c r="C327" i="2"/>
  <c r="C325" i="2"/>
  <c r="C319" i="2"/>
  <c r="C317" i="2"/>
  <c r="C315" i="2"/>
  <c r="C313" i="2"/>
  <c r="C310" i="2"/>
  <c r="C308" i="2"/>
  <c r="C306" i="2"/>
  <c r="C304" i="2"/>
  <c r="C302" i="2"/>
  <c r="C300" i="2"/>
  <c r="C294" i="2"/>
  <c r="C292" i="2"/>
  <c r="C290" i="2"/>
  <c r="C288" i="2"/>
  <c r="C285" i="2"/>
  <c r="C283" i="2"/>
  <c r="C281" i="2"/>
  <c r="C279" i="2"/>
  <c r="C277" i="2"/>
  <c r="C275" i="2"/>
  <c r="C271" i="2"/>
  <c r="C268" i="2"/>
  <c r="C267" i="2"/>
  <c r="C265" i="2"/>
  <c r="C261" i="2"/>
  <c r="C259" i="2"/>
  <c r="C257" i="2"/>
  <c r="C255" i="2"/>
  <c r="C253" i="2"/>
  <c r="C251" i="2"/>
  <c r="C247" i="2"/>
  <c r="C245" i="2"/>
  <c r="C243" i="2"/>
  <c r="C241" i="2"/>
  <c r="C238" i="2"/>
  <c r="C236" i="2"/>
  <c r="C234" i="2"/>
  <c r="C232" i="2"/>
  <c r="C230" i="2"/>
  <c r="C228" i="2"/>
  <c r="C224" i="2"/>
  <c r="C223" i="2"/>
  <c r="C221" i="2"/>
  <c r="C219" i="2"/>
  <c r="C214" i="2"/>
  <c r="C212" i="2"/>
  <c r="C210" i="2"/>
  <c r="C209" i="2"/>
  <c r="C207" i="2"/>
  <c r="C205" i="2"/>
  <c r="C201" i="2"/>
  <c r="C199" i="2"/>
  <c r="C197" i="2"/>
  <c r="C196" i="2"/>
  <c r="C192" i="2"/>
  <c r="C190" i="2"/>
  <c r="C188" i="2"/>
  <c r="C186" i="2"/>
  <c r="C184" i="2"/>
  <c r="C182" i="2"/>
  <c r="H82" i="2"/>
  <c r="F17" i="7"/>
  <c r="I17" i="7"/>
  <c r="H354" i="2" s="1"/>
  <c r="C17" i="7"/>
  <c r="H222" i="2" s="1"/>
  <c r="H862" i="2"/>
  <c r="H772" i="2"/>
  <c r="H48" i="2"/>
  <c r="H1193" i="2"/>
  <c r="F107" i="9"/>
  <c r="H1195" i="2" s="1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I27" i="10"/>
  <c r="H1294" i="2"/>
  <c r="H240" i="2"/>
  <c r="D17" i="7"/>
  <c r="D31" i="7" s="1"/>
  <c r="D34" i="7" s="1"/>
  <c r="H261" i="2" s="1"/>
  <c r="H244" i="2"/>
  <c r="L14" i="7"/>
  <c r="H417" i="2"/>
  <c r="H241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G34" i="4" l="1"/>
  <c r="H93" i="2" s="1"/>
  <c r="L18" i="7"/>
  <c r="H421" i="2" s="1"/>
  <c r="H1244" i="2"/>
  <c r="E87" i="9"/>
  <c r="E82" i="9"/>
  <c r="H1119" i="2" s="1"/>
  <c r="D45" i="9"/>
  <c r="E45" i="9"/>
  <c r="H658" i="2"/>
  <c r="J33" i="8"/>
  <c r="H776" i="2"/>
  <c r="K43" i="8"/>
  <c r="H700" i="2" s="1"/>
  <c r="J12" i="8"/>
  <c r="H642" i="2" s="1"/>
  <c r="D14" i="14"/>
  <c r="L19" i="7"/>
  <c r="H422" i="2" s="1"/>
  <c r="D44" i="6"/>
  <c r="D46" i="6" s="1"/>
  <c r="D31" i="5"/>
  <c r="D36" i="5" s="1"/>
  <c r="H161" i="2"/>
  <c r="G31" i="5"/>
  <c r="H120" i="2"/>
  <c r="G79" i="4"/>
  <c r="H124" i="2" s="1"/>
  <c r="G56" i="4"/>
  <c r="I31" i="7"/>
  <c r="I34" i="7" s="1"/>
  <c r="H371" i="2" s="1"/>
  <c r="D13" i="14"/>
  <c r="D56" i="4"/>
  <c r="C10" i="14"/>
  <c r="H69" i="2"/>
  <c r="C94" i="4"/>
  <c r="D12" i="14"/>
  <c r="D15" i="12"/>
  <c r="H258" i="2"/>
  <c r="H37" i="4"/>
  <c r="H95" i="4" s="1"/>
  <c r="H218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169" i="2"/>
  <c r="C1203" i="2"/>
  <c r="C1232" i="2"/>
  <c r="C1267" i="2"/>
  <c r="C1297" i="2"/>
  <c r="C1332" i="2"/>
  <c r="C24" i="2"/>
  <c r="C59" i="2"/>
  <c r="C164" i="2"/>
  <c r="C129" i="2"/>
  <c r="C98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7" i="4" l="1"/>
  <c r="C11" i="14" s="1"/>
  <c r="H974" i="2"/>
  <c r="D46" i="9"/>
  <c r="H975" i="2" s="1"/>
  <c r="H660" i="2"/>
  <c r="R33" i="8"/>
  <c r="H900" i="2" s="1"/>
  <c r="H368" i="2"/>
  <c r="G33" i="5"/>
  <c r="H171" i="2" s="1"/>
  <c r="C33" i="5"/>
  <c r="H144" i="2" s="1"/>
  <c r="G36" i="5"/>
  <c r="H170" i="2"/>
  <c r="D11" i="12"/>
  <c r="D10" i="12"/>
  <c r="D12" i="12"/>
  <c r="D13" i="12"/>
  <c r="H107" i="2"/>
  <c r="D5" i="1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4" i="12" l="1"/>
  <c r="D19" i="12" s="1"/>
  <c r="D18" i="12"/>
  <c r="H94" i="2"/>
  <c r="G95" i="4"/>
  <c r="E6" i="14" s="1"/>
  <c r="C7" i="14"/>
  <c r="D7" i="14" s="1"/>
  <c r="G37" i="5"/>
  <c r="C37" i="5"/>
  <c r="H174" i="2"/>
  <c r="C42" i="5"/>
  <c r="D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C45" i="5"/>
  <c r="H156" i="2" s="1"/>
  <c r="H153" i="2"/>
  <c r="H148" i="2"/>
  <c r="D21" i="1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<sst xmlns="http://schemas.openxmlformats.org/spreadsheetml/2006/main" count="4329" uniqueCount="1011">
  <si>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</si>
  <si>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</si>
  <si>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</si>
  <si>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</si>
  <si>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</si>
  <si>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</si>
  <si>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</si>
  <si>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</si>
  <si>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</si>
  <si>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</si>
  <si>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</si>
  <si>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</si>
  <si>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</si>
  <si>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</si>
  <si>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</si>
  <si>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</si>
  <si>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</si>
  <si>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</si>
  <si>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</si>
  <si>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</si>
  <si>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</si>
  <si>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</si>
  <si>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</si>
  <si>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</si>
  <si>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</si>
  <si>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</si>
  <si>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</si>
  <si>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</si>
  <si>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</si>
  <si>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</si>
  <si>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</si>
  <si>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</si>
  <si>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</si>
  <si>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</si>
  <si>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</si>
  <si>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</si>
  <si>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</si>
  <si>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</si>
  <si>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</si>
  <si>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</si>
  <si>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</si>
  <si>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</si>
  <si>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</si>
  <si>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</si>
  <si>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</si>
  <si>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</si>
  <si>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</si>
  <si>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</si>
  <si>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</si>
  <si>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</si>
  <si>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</si>
  <si>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</si>
  <si>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</si>
  <si>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</si>
  <si>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</si>
  <si>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</si>
  <si>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</si>
  <si>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</si>
  <si>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</si>
  <si>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</si>
  <si>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</si>
  <si>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</si>
  <si>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</si>
  <si>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</si>
  <si>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</si>
  <si>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</si>
  <si>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</si>
  <si>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</si>
  <si>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</si>
  <si>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</si>
  <si>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</si>
  <si>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</si>
  <si>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</si>
  <si>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</si>
  <si>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</si>
  <si>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</si>
  <si>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</si>
  <si>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</si>
  <si>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</si>
  <si>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</si>
  <si>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</si>
  <si>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</si>
  <si>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</si>
  <si>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</si>
  <si>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</si>
  <si>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</si>
  <si>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</si>
  <si>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</si>
  <si>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</si>
  <si>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</si>
  <si>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</si>
  <si>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</si>
  <si>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</si>
  <si>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</si>
  <si>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</si>
  <si>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</si>
  <si>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</si>
  <si>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</si>
  <si>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</si>
  <si>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</si>
  <si>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</si>
  <si>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</si>
  <si>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</si>
  <si>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</si>
  <si>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</si>
  <si>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</si>
  <si>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</si>
  <si>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</si>
  <si>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</si>
  <si>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</si>
  <si>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</si>
  <si>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</si>
  <si>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</si>
  <si>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</si>
  <si>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</si>
  <si>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</si>
  <si>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</si>
  <si>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</si>
  <si>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</si>
  <si>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</si>
  <si>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</si>
  <si>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</si>
  <si>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</si>
  <si>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</si>
  <si>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</si>
  <si>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</si>
  <si>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</si>
  <si>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</si>
  <si>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</si>
  <si>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</si>
  <si>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</si>
  <si>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</si>
  <si>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</si>
  <si>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</si>
  <si>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</si>
  <si>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</si>
  <si>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</si>
  <si>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</si>
  <si>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</si>
  <si>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</si>
  <si>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</si>
  <si>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</si>
  <si>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</si>
  <si>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</si>
  <si>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</si>
  <si>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</si>
  <si>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</si>
  <si>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</si>
  <si>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</si>
  <si>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</si>
  <si>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</si>
  <si>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</si>
  <si>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</si>
  <si>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</si>
  <si>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</si>
  <si>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</si>
  <si>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</si>
  <si>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</si>
  <si>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</si>
  <si>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</si>
  <si>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</si>
  <si>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</si>
  <si>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</si>
  <si>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</si>
  <si>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</si>
  <si>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</si>
  <si>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</si>
  <si>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</si>
  <si>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</si>
  <si>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</si>
  <si>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</si>
  <si>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</si>
  <si>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</si>
  <si>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</si>
  <si>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</si>
  <si>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</si>
  <si>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</si>
  <si>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</si>
  <si>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</si>
  <si>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</si>
  <si>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</si>
  <si>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</si>
  <si>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</si>
  <si>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</si>
  <si>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</si>
  <si>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</si>
  <si>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</si>
  <si>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</si>
  <si>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</si>
  <si>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</si>
  <si>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</si>
  <si>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</si>
  <si>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</si>
  <si>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</si>
  <si>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</si>
  <si>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</si>
  <si>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</si>
  <si>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</si>
  <si>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</si>
  <si>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</si>
  <si>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</si>
  <si>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</si>
  <si>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</si>
  <si>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</si>
  <si>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</si>
  <si>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</si>
  <si>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</si>
  <si>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</si>
  <si>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</si>
  <si>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</si>
  <si>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</si>
  <si>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</si>
  <si>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</si>
  <si>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</si>
  <si>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</si>
  <si>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</si>
  <si>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</si>
  <si>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</si>
  <si>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</si>
  <si>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</si>
  <si>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</si>
  <si>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</si>
  <si>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</si>
  <si>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</si>
  <si>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</si>
  <si>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</si>
  <si>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</si>
  <si>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</si>
  <si>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</si>
  <si>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</si>
  <si>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</si>
  <si>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</si>
  <si>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</si>
  <si>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</si>
  <si>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</si>
  <si>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</si>
  <si>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</si>
  <si>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</si>
  <si>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</si>
  <si>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</si>
  <si>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</si>
  <si>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</si>
  <si>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</si>
  <si>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</si>
  <si>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</si>
  <si>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</si>
  <si>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</si>
  <si>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</si>
  <si>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</si>
  <si>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</si>
  <si>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</si>
  <si>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</si>
  <si>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</si>
  <si>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</si>
  <si>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</si>
  <si>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</si>
  <si>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</si>
  <si>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</si>
  <si>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</si>
  <si>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</si>
  <si>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</si>
  <si>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</si>
  <si>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</si>
  <si>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</si>
  <si>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</si>
  <si>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</si>
  <si>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</si>
  <si>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</si>
  <si>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</si>
  <si>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</si>
  <si>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</si>
  <si>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</si>
  <si>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</si>
  <si>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</si>
  <si>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</si>
  <si>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</si>
  <si>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</si>
  <si>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</si>
  <si>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</si>
  <si>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</si>
  <si>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</si>
  <si>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</si>
  <si>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</si>
  <si>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</si>
  <si>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</si>
  <si>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</si>
  <si>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</si>
  <si>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</si>
  <si>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</si>
  <si>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</si>
  <si>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</si>
  <si>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</si>
  <si>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</si>
  <si>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</si>
  <si>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</si>
  <si>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</si>
  <si>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</si>
  <si>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</si>
  <si>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</si>
  <si>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</si>
  <si>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</si>
  <si>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</si>
  <si>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</si>
  <si>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</si>
  <si>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</si>
  <si>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</si>
  <si>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</si>
  <si>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</si>
  <si>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</si>
  <si>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</si>
  <si>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</si>
  <si>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</si>
  <si>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</si>
  <si>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</si>
  <si>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</si>
  <si>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</si>
  <si>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</si>
  <si>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</si>
  <si>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</si>
  <si>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</si>
  <si>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</si>
  <si>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</si>
  <si>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</si>
  <si>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</si>
  <si>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</si>
  <si>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</si>
  <si>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</si>
  <si>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</si>
  <si>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</si>
  <si>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</si>
  <si>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</si>
  <si>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</si>
  <si>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</si>
  <si>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</si>
  <si>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</si>
  <si>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</si>
  <si>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</si>
  <si>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</si>
  <si>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</si>
  <si>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</si>
  <si>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</si>
  <si>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</si>
  <si>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</si>
  <si>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</si>
  <si>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</si>
  <si>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</si>
  <si>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</si>
  <si>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</si>
  <si>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</si>
  <si>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</si>
  <si>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</si>
  <si>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</si>
  <si>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</si>
  <si>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</si>
  <si>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</si>
  <si>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</si>
  <si>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</si>
  <si>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</si>
  <si>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</si>
  <si>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</si>
  <si>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</si>
  <si>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</si>
  <si>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</si>
  <si>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</si>
  <si>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</si>
  <si>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</si>
  <si>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</si>
  <si>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</si>
  <si>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</si>
  <si>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</si>
  <si>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</si>
  <si>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</si>
  <si>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</si>
  <si>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</si>
  <si>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</si>
  <si>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</si>
  <si>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</si>
  <si>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</si>
  <si>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</si>
  <si>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</si>
  <si>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</si>
  <si>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</si>
  <si>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</si>
  <si>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</si>
  <si>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</si>
  <si>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</si>
  <si>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</si>
  <si>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</si>
  <si>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</si>
  <si>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</si>
  <si>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</si>
  <si>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</si>
  <si>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</si>
  <si>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</si>
  <si>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</si>
  <si>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</si>
  <si>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</si>
  <si>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</si>
  <si>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</si>
  <si>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</si>
  <si>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</si>
  <si>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</si>
  <si>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</si>
  <si>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</si>
  <si>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</si>
  <si>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</si>
  <si>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</si>
  <si>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</si>
  <si>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</si>
  <si>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</si>
  <si>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</si>
  <si>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</si>
  <si>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</si>
  <si>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</si>
  <si>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</si>
  <si>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</si>
  <si>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</si>
  <si>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</si>
  <si>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</si>
  <si>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</si>
  <si>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</si>
  <si>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</si>
  <si>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</si>
  <si>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</si>
  <si>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</si>
  <si>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</si>
  <si>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</si>
  <si>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</si>
  <si>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</si>
  <si>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</si>
  <si>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</si>
  <si>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</si>
  <si>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</si>
  <si>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</si>
  <si>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</si>
  <si>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</si>
  <si>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</si>
  <si>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</si>
  <si>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</si>
  <si>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</si>
  <si>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</si>
  <si>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</si>
  <si>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</si>
  <si>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</si>
  <si>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</si>
  <si>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</si>
  <si>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</si>
  <si>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</si>
  <si>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</si>
  <si>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</si>
  <si>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</si>
  <si>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</si>
  <si>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</si>
  <si>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</si>
  <si>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</si>
  <si>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</si>
  <si>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</si>
  <si>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</si>
  <si>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</si>
  <si>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</si>
  <si>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</si>
  <si>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</si>
  <si>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</si>
  <si>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</si>
  <si>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</si>
  <si>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</si>
  <si>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</si>
  <si>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</si>
  <si>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</si>
  <si>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</si>
  <si>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</si>
  <si>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</si>
  <si>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</si>
  <si>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</si>
  <si>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</si>
  <si>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</si>
  <si>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</si>
  <si>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</si>
  <si>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</si>
  <si>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</si>
  <si>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</si>
  <si>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</si>
  <si>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</si>
  <si>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</si>
  <si>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</si>
  <si>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</si>
  <si>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</si>
  <si>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</si>
  <si>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</si>
  <si>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</si>
  <si>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</si>
  <si>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</si>
  <si>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</si>
  <si>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</si>
  <si>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</si>
  <si>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</si>
  <si>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</si>
  <si>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</si>
  <si>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</si>
  <si>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</si>
  <si>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</si>
  <si>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</si>
  <si>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</si>
  <si>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</si>
  <si>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</si>
  <si>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</si>
  <si>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</si>
  <si>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</si>
  <si>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</si>
  <si>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</si>
  <si>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</si>
  <si>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</si>
  <si>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</si>
  <si>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</si>
  <si>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</si>
  <si>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</si>
  <si>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</si>
  <si>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</si>
  <si>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</si>
  <si>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</si>
  <si>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</si>
  <si>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</si>
  <si>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</si>
  <si>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</si>
  <si>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</si>
  <si>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</si>
  <si>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</si>
  <si>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</si>
  <si>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</si>
  <si>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</si>
  <si>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</si>
  <si>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</si>
  <si>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</si>
  <si>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</si>
  <si>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</si>
  <si>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</si>
  <si>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</si>
  <si>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</si>
  <si>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</si>
  <si>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</si>
  <si>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</si>
  <si>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</si>
  <si>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</si>
  <si>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</si>
  <si>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</si>
  <si>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</si>
  <si>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</si>
  <si>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</si>
  <si>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</si>
  <si>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</si>
  <si>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</si>
  <si>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</si>
  <si>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</si>
  <si>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</si>
  <si>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</si>
  <si>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</si>
  <si>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</si>
  <si>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</si>
  <si>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</si>
  <si>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</si>
  <si>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</si>
  <si>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</si>
  <si>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</si>
  <si>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</si>
  <si>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</si>
  <si>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</si>
  <si>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</si>
  <si>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</si>
  <si>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</si>
  <si>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</si>
  <si>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</si>
  <si>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</si>
  <si>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</si>
  <si>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</si>
  <si>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</si>
  <si>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</si>
  <si>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</si>
  <si>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</si>
  <si>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</si>
  <si>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</si>
  <si>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</si>
  <si>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</si>
  <si>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</si>
  <si>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</si>
  <si>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</si>
  <si>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</si>
  <si>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</si>
  <si>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</si>
  <si>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</si>
  <si>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</si>
  <si>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</si>
  <si>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</si>
  <si>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</si>
  <si>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</si>
  <si>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</si>
  <si>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</si>
  <si>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</si>
  <si>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</si>
  <si>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</si>
  <si>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</si>
  <si>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</si>
  <si>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</si>
  <si>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</si>
  <si>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</si>
  <si>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</si>
  <si>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</si>
  <si>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</si>
  <si>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</si>
  <si>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</si>
  <si>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</si>
  <si>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</si>
  <si>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</si>
  <si>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</si>
  <si>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</si>
  <si>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</si>
  <si>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</si>
  <si>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</si>
  <si>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</si>
  <si>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</si>
  <si>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</si>
  <si>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</si>
  <si>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</si>
  <si>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</si>
  <si>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</si>
  <si>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</si>
  <si>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</si>
  <si>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</si>
  <si>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</si>
  <si>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</si>
  <si>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</si>
  <si>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</si>
  <si>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</si>
  <si>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</si>
  <si>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</si>
  <si>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</si>
  <si>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</si>
  <si>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</si>
  <si>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</si>
  <si>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</si>
  <si>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</si>
  <si>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</si>
  <si>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</si>
  <si>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</si>
  <si>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</si>
  <si>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</si>
  <si>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</si>
  <si>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</si>
  <si>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</si>
  <si>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</si>
  <si>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</si>
  <si>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</si>
  <si>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</si>
  <si>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</si>
  <si>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</si>
  <si>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</si>
  <si>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</si>
  <si>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</si>
  <si>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</si>
  <si>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</si>
  <si>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</si>
  <si>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</si>
  <si>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</si>
  <si>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</si>
  <si>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</si>
  <si>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</si>
  <si>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</si>
  <si>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</si>
  <si>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</si>
  <si>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</si>
  <si>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</si>
  <si>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</si>
  <si>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</si>
  <si>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</si>
  <si>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</si>
  <si>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</si>
  <si>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</si>
  <si>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</si>
  <si>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</si>
  <si>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</si>
  <si>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</si>
  <si>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</si>
  <si>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</si>
  <si>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</si>
  <si>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</si>
  <si>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</si>
  <si>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</si>
  <si>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</si>
  <si>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</si>
  <si>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</si>
  <si>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</si>
  <si>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</si>
  <si>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</si>
  <si>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</si>
  <si>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</si>
  <si>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</si>
  <si>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</si>
  <si>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</si>
  <si>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</si>
  <si>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</si>
  <si>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</si>
  <si>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</si>
  <si>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</si>
  <si>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</si>
  <si>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</si>
  <si>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</si>
  <si>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</si>
  <si>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</si>
  <si>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</si>
  <si>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</si>
  <si>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</si>
  <si>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</si>
  <si>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</si>
  <si>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</si>
  <si>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</si>
  <si>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</si>
  <si>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</si>
  <si>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</si>
  <si>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</si>
  <si>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</si>
  <si>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</si>
  <si>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</si>
  <si>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</si>
  <si>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</si>
  <si>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</si>
  <si>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</si>
  <si>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</si>
  <si>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</si>
  <si>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</si>
  <si>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</si>
  <si>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</si>
  <si>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</si>
  <si>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</si>
  <si>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</si>
  <si>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</si>
  <si>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</si>
  <si>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</si>
  <si>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</si>
  <si>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</si>
  <si>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</si>
  <si>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</si>
  <si>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</si>
  <si>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</si>
  <si>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</si>
  <si>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</si>
  <si>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</si>
  <si>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</si>
  <si>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</si>
  <si>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</si>
  <si>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</si>
  <si>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</si>
  <si>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</si>
  <si>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</si>
  <si>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</si>
  <si>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</si>
  <si>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</si>
  <si>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</si>
  <si>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</si>
  <si>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</si>
  <si>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</si>
  <si>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</si>
  <si>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</si>
  <si>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</si>
  <si>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</si>
  <si>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</si>
  <si>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</si>
  <si>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</si>
  <si>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</si>
  <si>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</si>
  <si>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</si>
  <si>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</si>
  <si>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</si>
  <si>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</si>
  <si>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</si>
  <si>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</si>
  <si>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</si>
  <si>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</si>
  <si>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</si>
  <si>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</si>
  <si>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</si>
  <si>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</si>
  <si>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</si>
  <si>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</si>
  <si>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</si>
  <si>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</si>
  <si>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</si>
  <si>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</si>
  <si>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</si>
  <si>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</si>
  <si>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</si>
  <si>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</si>
  <si>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</si>
  <si>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</si>
  <si>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</si>
  <si>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</si>
  <si>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</si>
  <si>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</si>
  <si>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</si>
  <si>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</si>
  <si>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</si>
  <si>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</si>
  <si>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</si>
  <si>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</si>
  <si>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</si>
  <si>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</si>
  <si>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</si>
  <si>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</si>
  <si>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</si>
  <si>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</si>
  <si>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</si>
  <si>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</si>
  <si>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</si>
  <si>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</si>
  <si>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</si>
  <si>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</si>
  <si>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</si>
  <si>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</si>
  <si>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</si>
  <si>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</si>
  <si>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</si>
  <si>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</si>
  <si>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</si>
  <si>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</si>
  <si>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</si>
  <si>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</si>
  <si>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</si>
  <si>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</si>
  <si>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</si>
  <si>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</si>
  <si>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</si>
  <si>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</si>
  <si>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</si>
  <si>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</si>
  <si>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</si>
  <si>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</si>
  <si>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</si>
  <si>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</si>
  <si>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</si>
  <si>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</si>
  <si>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</si>
  <si>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</si>
  <si>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</si>
  <si>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</si>
  <si>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</si>
  <si>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</si>
  <si>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</si>
  <si>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</si>
  <si>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</si>
  <si>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</si>
  <si>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</si>
  <si>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</si>
  <si>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</si>
  <si>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</si>
  <si>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</si>
  <si>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</si>
  <si>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</si>
  <si>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</si>
  <si>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</si>
  <si>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</si>
  <si>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</si>
  <si>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</si>
  <si>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</si>
  <si>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</si>
  <si>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</si>
  <si>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</si>
  <si>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</si>
  <si>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</si>
  <si>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</si>
  <si>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</si>
  <si>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</si>
  <si>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</si>
  <si>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</si>
  <si>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</si>
  <si>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</si>
  <si>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</si>
  <si>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</si>
  <si>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</si>
  <si>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</si>
  <si>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</si>
  <si>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</si>
  <si>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</si>
  <si>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</si>
  <si>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</si>
  <si>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</si>
  <si>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</si>
  <si>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</si>
  <si>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</si>
  <si>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</si>
  <si>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</si>
  <si>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</si>
  <si>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</si>
  <si>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</si>
  <si>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</si>
  <si>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</si>
  <si>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</si>
  <si>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</si>
  <si>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</si>
  <si>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</si>
  <si>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</si>
  <si>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</si>
  <si>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</si>
  <si>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</si>
  <si>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</si>
  <si>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</si>
  <si>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</si>
  <si>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</si>
  <si>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</si>
  <si>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</si>
  <si>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</si>
  <si>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</si>
  <si>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</si>
  <si>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</si>
  <si>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</si>
  <si>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</si>
  <si>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</si>
  <si>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</si>
  <si>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</si>
  <si>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</si>
  <si>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</si>
  <si>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</si>
  <si>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</si>
  <si>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</si>
  <si>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</si>
  <si>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</si>
  <si>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</si>
  <si>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</si>
  <si>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</si>
  <si>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</si>
  <si>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</si>
  <si>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</si>
  <si>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</si>
  <si>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</si>
  <si>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</si>
  <si>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</si>
  <si>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</si>
  <si>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</si>
  <si>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</si>
  <si>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</si>
  <si>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</si>
  <si>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</si>
  <si>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</si>
  <si>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</si>
  <si>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</si>
  <si>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</si>
  <si>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</si>
  <si>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</si>
  <si>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</si>
  <si>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</si>
  <si>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</si>
  <si>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</si>
  <si>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</si>
  <si>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</si>
  <si>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</si>
  <si>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</si>
  <si>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</si>
  <si>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</si>
  <si>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</si>
  <si>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</si>
  <si>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</si>
  <si>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</si>
  <si>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</si>
  <si>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</si>
  <si>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</si>
  <si>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</si>
  <si>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</si>
  <si>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</si>
  <si>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</si>
  <si>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</si>
  <si>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</si>
  <si>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</si>
  <si>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</si>
  <si>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</si>
  <si>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</si>
  <si>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</si>
  <si>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</si>
  <si>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</si>
  <si>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</si>
  <si>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</si>
  <si>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</si>
  <si>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</si>
  <si>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</si>
  <si>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</si>
  <si>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</si>
  <si>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</si>
  <si>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</si>
  <si>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</si>
  <si>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</si>
  <si>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</si>
  <si>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</si>
  <si>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</si>
  <si>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</si>
  <si>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</si>
  <si>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</si>
  <si>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Шелли Груп</t>
  </si>
  <si>
    <t>201047670</t>
  </si>
  <si>
    <t>Димитър Димитров, Волфганг Кирш и Светлин Тодоров</t>
  </si>
  <si>
    <t>заедно и поотделно</t>
  </si>
  <si>
    <t>бул. Черни връх 51, сграда 3, етаж 2 и 3</t>
  </si>
  <si>
    <t>+359 2 9571247</t>
  </si>
  <si>
    <t>investors@shelly.com</t>
  </si>
  <si>
    <t>www,shelly.com</t>
  </si>
  <si>
    <t>http://www.x3news.com</t>
  </si>
  <si>
    <t>Илияна Крушкова</t>
  </si>
  <si>
    <t>Финансов директор</t>
  </si>
  <si>
    <t>1. Шелли Юръп ЕООД, България, София, бул. Черни Връх 103</t>
  </si>
  <si>
    <t>2. Шелли Трейдинг ЕООД, България, София, бул. Черни Връх 103</t>
  </si>
  <si>
    <t xml:space="preserve">1. Граунд солушънс груп АД (Корнер Сълюшънс ООД) </t>
  </si>
  <si>
    <t>1. Shelly USA Inc.,  САЩ</t>
  </si>
  <si>
    <t>2. Shelly DACH GmbH, Германия</t>
  </si>
  <si>
    <t>4. Shelly Asia Ltd., Китай</t>
  </si>
  <si>
    <t>3 Shelly Tech d.o.o, Словения</t>
  </si>
  <si>
    <t>5. Shelly Poland Ltd., Полша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</si>
</sst>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F14" sqref="F14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Илияна Крушкова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2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ШЕЛЛИ ГРУП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63352</v>
      </c>
      <c r="D6" s="625">
        <f t="shared" ref="D6:D15" si="0">C6-E6</f>
        <v>0</v>
      </c>
      <c r="E6" s="596">
        <f>'1-Баланс'!G95</f>
        <v>63352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62467</v>
      </c>
      <c r="D7" s="625">
        <f t="shared" si="0"/>
        <v>53206</v>
      </c>
      <c r="E7" s="596">
        <f>'1-Баланс'!G18</f>
        <v>9261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-379</v>
      </c>
      <c r="D8" s="625">
        <f t="shared" si="0"/>
        <v>0</v>
      </c>
      <c r="E8" s="596">
        <f>ABS('2-Отчет за доходите'!C44)-ABS('2-Отчет за доходите'!G44)</f>
        <v>-379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305</v>
      </c>
      <c r="D9" s="625">
        <f t="shared" si="0"/>
        <v>0</v>
      </c>
      <c r="E9" s="596">
        <f>'3-Отчет за паричния поток'!C45</f>
        <v>305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70</v>
      </c>
      <c r="D10" s="625">
        <f t="shared" si="0"/>
        <v>0</v>
      </c>
      <c r="E10" s="596">
        <f>'3-Отчет за паричния поток'!C46</f>
        <v>70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62467</v>
      </c>
      <c r="D11" s="625">
        <f t="shared" si="0"/>
        <v>0</v>
      </c>
      <c r="E11" s="596">
        <f>'4-Отчет за собствения капитал'!L34</f>
        <v>62467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7927</v>
      </c>
      <c r="D12" s="625">
        <f t="shared" si="0"/>
        <v>0</v>
      </c>
      <c r="E12" s="596">
        <f>'Справка 5'!C27+'Справка 5'!C97</f>
        <v>7927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100</v>
      </c>
      <c r="D14" s="625">
        <f t="shared" si="0"/>
        <v>0</v>
      </c>
      <c r="E14" s="596">
        <f>'Справка 5'!C61+'Справка 5'!C131</f>
        <v>100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2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-10.828571428571429</v>
      </c>
      <c r="E3" s="621"/>
    </row>
    <row r="4" spans="1:6" ht="31.2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-6.0672034834392558E-3</v>
      </c>
    </row>
    <row r="5" spans="1:6" ht="31.2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-0.42824858757062145</v>
      </c>
    </row>
    <row r="6" spans="1:6" ht="31.2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-5.9824472786968053E-3</v>
      </c>
    </row>
    <row r="7" spans="1:6" ht="24" customHeight="1">
      <c r="A7" s="574" t="s">
        <v>908</v>
      </c>
      <c r="B7" s="572"/>
      <c r="C7" s="572"/>
      <c r="D7" s="573"/>
    </row>
    <row r="8" spans="1:6" ht="31.2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0.30330882352941174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2">
      <c r="A10" s="527">
        <v>6</v>
      </c>
      <c r="B10" s="525" t="s">
        <v>912</v>
      </c>
      <c r="C10" s="526" t="s">
        <v>913</v>
      </c>
      <c r="D10" s="570">
        <f>'1-Баланс'!C94/'1-Баланс'!G79</f>
        <v>112.61006289308176</v>
      </c>
    </row>
    <row r="11" spans="1:6" ht="62.4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112.42976939203355</v>
      </c>
    </row>
    <row r="12" spans="1:6" ht="46.8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0.14675052410901468</v>
      </c>
    </row>
    <row r="13" spans="1:6" ht="31.2">
      <c r="A13" s="527">
        <v>9</v>
      </c>
      <c r="B13" s="525" t="s">
        <v>918</v>
      </c>
      <c r="C13" s="526" t="s">
        <v>919</v>
      </c>
      <c r="D13" s="570">
        <f>'1-Баланс'!C92/'1-Баланс'!G79</f>
        <v>0.14675052410901468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2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0.16431924882629109</v>
      </c>
    </row>
    <row r="16" spans="1:6" ht="31.2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5.5246874605379467E-4</v>
      </c>
    </row>
    <row r="17" spans="1:5" ht="24" customHeight="1">
      <c r="A17" s="574" t="s">
        <v>924</v>
      </c>
      <c r="B17" s="572"/>
      <c r="C17" s="572"/>
      <c r="D17" s="573"/>
    </row>
    <row r="18" spans="1:5" ht="31.2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6.4890656063618293E-3</v>
      </c>
    </row>
    <row r="19" spans="1:5" ht="31.2">
      <c r="A19" s="527">
        <v>13</v>
      </c>
      <c r="B19" s="525" t="s">
        <v>927</v>
      </c>
      <c r="C19" s="526" t="s">
        <v>928</v>
      </c>
      <c r="D19" s="570">
        <f>D4/D5</f>
        <v>1.4167480429666864E-2</v>
      </c>
    </row>
    <row r="20" spans="1:5" ht="31.2">
      <c r="A20" s="527">
        <v>14</v>
      </c>
      <c r="B20" s="525" t="s">
        <v>929</v>
      </c>
      <c r="C20" s="526" t="s">
        <v>930</v>
      </c>
      <c r="D20" s="570">
        <f>D6/D5</f>
        <v>1.3969566864503095E-2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2</v>
      </c>
      <c r="E21" s="618"/>
    </row>
    <row r="22" spans="1:5" ht="46.8">
      <c r="A22" s="527">
        <v>16</v>
      </c>
      <c r="B22" s="525" t="s">
        <v>933</v>
      </c>
      <c r="C22" s="526" t="s">
        <v>934</v>
      </c>
      <c r="D22" s="575">
        <f>D21/'1-Баланс'!G37</f>
        <v>3.2016904925800824E-5</v>
      </c>
    </row>
    <row r="23" spans="1:5" ht="31.2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9.696969696969697E-2</v>
      </c>
    </row>
    <row r="24" spans="1:5" ht="31.2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55.3125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workbookViewId="0"/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Шелли Груп</v>
      </c>
      <c r="B3" s="627" t="str">
        <f t="shared" ref="B3:B34" si="1">pdeBulstat</f>
        <v>201047670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Шелли Груп</v>
      </c>
      <c r="B4" s="627" t="str">
        <f t="shared" si="1"/>
        <v>201047670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123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Шелли Груп</v>
      </c>
      <c r="B5" s="627" t="str">
        <f t="shared" si="1"/>
        <v>201047670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Шелли Груп</v>
      </c>
      <c r="B6" s="627" t="str">
        <f t="shared" si="1"/>
        <v>201047670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Шелли Груп</v>
      </c>
      <c r="B7" s="627" t="str">
        <f t="shared" si="1"/>
        <v>201047670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88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Шелли Груп</v>
      </c>
      <c r="B8" s="627" t="str">
        <f t="shared" si="1"/>
        <v>201047670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Шелли Груп</v>
      </c>
      <c r="B9" s="627" t="str">
        <f t="shared" si="1"/>
        <v>201047670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Шелли Груп</v>
      </c>
      <c r="B10" s="627" t="str">
        <f t="shared" si="1"/>
        <v>201047670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Шелли Груп</v>
      </c>
      <c r="B11" s="627" t="str">
        <f t="shared" si="1"/>
        <v>201047670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211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Шелли Груп</v>
      </c>
      <c r="B12" s="627" t="str">
        <f t="shared" si="1"/>
        <v>201047670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Шелли Груп</v>
      </c>
      <c r="B13" s="627" t="str">
        <f t="shared" si="1"/>
        <v>201047670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Шелли Груп</v>
      </c>
      <c r="B14" s="627" t="str">
        <f t="shared" si="1"/>
        <v>201047670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2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Шелли Груп</v>
      </c>
      <c r="B15" s="627" t="str">
        <f t="shared" si="1"/>
        <v>201047670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Шелли Груп</v>
      </c>
      <c r="B16" s="627" t="str">
        <f t="shared" si="1"/>
        <v>201047670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Шелли Груп</v>
      </c>
      <c r="B17" s="627" t="str">
        <f t="shared" si="1"/>
        <v>201047670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Шелли Груп</v>
      </c>
      <c r="B18" s="627" t="str">
        <f t="shared" si="1"/>
        <v>201047670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2</v>
      </c>
    </row>
    <row r="19" spans="1:8">
      <c r="A19" s="627" t="str">
        <f t="shared" si="0"/>
        <v>Шелли Груп</v>
      </c>
      <c r="B19" s="627" t="str">
        <f t="shared" si="1"/>
        <v>201047670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Шелли Груп</v>
      </c>
      <c r="B20" s="627" t="str">
        <f t="shared" si="1"/>
        <v>201047670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Шелли Груп</v>
      </c>
      <c r="B21" s="627" t="str">
        <f t="shared" si="1"/>
        <v>201047670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Шелли Груп</v>
      </c>
      <c r="B22" s="627" t="str">
        <f t="shared" si="1"/>
        <v>201047670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8027</v>
      </c>
    </row>
    <row r="23" spans="1:8">
      <c r="A23" s="627" t="str">
        <f t="shared" si="0"/>
        <v>Шелли Груп</v>
      </c>
      <c r="B23" s="627" t="str">
        <f t="shared" si="1"/>
        <v>201047670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7927</v>
      </c>
    </row>
    <row r="24" spans="1:8">
      <c r="A24" s="627" t="str">
        <f t="shared" si="0"/>
        <v>Шелли Груп</v>
      </c>
      <c r="B24" s="627" t="str">
        <f t="shared" si="1"/>
        <v>201047670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Шелли Груп</v>
      </c>
      <c r="B25" s="627" t="str">
        <f t="shared" si="1"/>
        <v>201047670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100</v>
      </c>
    </row>
    <row r="26" spans="1:8">
      <c r="A26" s="627" t="str">
        <f t="shared" si="0"/>
        <v>Шелли Груп</v>
      </c>
      <c r="B26" s="627" t="str">
        <f t="shared" si="1"/>
        <v>201047670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Шелли Груп</v>
      </c>
      <c r="B27" s="627" t="str">
        <f t="shared" si="1"/>
        <v>201047670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Шелли Груп</v>
      </c>
      <c r="B28" s="627" t="str">
        <f t="shared" si="1"/>
        <v>201047670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Шелли Груп</v>
      </c>
      <c r="B29" s="627" t="str">
        <f t="shared" si="1"/>
        <v>201047670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Шелли Груп</v>
      </c>
      <c r="B30" s="627" t="str">
        <f t="shared" si="1"/>
        <v>201047670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Шелли Груп</v>
      </c>
      <c r="B31" s="627" t="str">
        <f t="shared" si="1"/>
        <v>201047670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Шелли Груп</v>
      </c>
      <c r="B32" s="627" t="str">
        <f t="shared" si="1"/>
        <v>201047670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Шелли Груп</v>
      </c>
      <c r="B33" s="627" t="str">
        <f t="shared" si="1"/>
        <v>201047670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8027</v>
      </c>
    </row>
    <row r="34" spans="1:8">
      <c r="A34" s="627" t="str">
        <f t="shared" si="0"/>
        <v>Шелли Груп</v>
      </c>
      <c r="B34" s="627" t="str">
        <f t="shared" si="1"/>
        <v>201047670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576</v>
      </c>
    </row>
    <row r="35" spans="1:8">
      <c r="A35" s="627" t="str">
        <f t="shared" ref="A35:A66" si="3">pdeName</f>
        <v>Шелли Груп</v>
      </c>
      <c r="B35" s="627" t="str">
        <f t="shared" ref="B35:B66" si="4">pdeBulstat</f>
        <v>201047670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Шелли Груп</v>
      </c>
      <c r="B36" s="627" t="str">
        <f t="shared" si="4"/>
        <v>201047670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Шелли Груп</v>
      </c>
      <c r="B37" s="627" t="str">
        <f t="shared" si="4"/>
        <v>201047670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Шелли Груп</v>
      </c>
      <c r="B38" s="627" t="str">
        <f t="shared" si="4"/>
        <v>201047670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576</v>
      </c>
    </row>
    <row r="39" spans="1:8">
      <c r="A39" s="627" t="str">
        <f t="shared" si="3"/>
        <v>Шелли Груп</v>
      </c>
      <c r="B39" s="627" t="str">
        <f t="shared" si="4"/>
        <v>201047670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Шелли Груп</v>
      </c>
      <c r="B40" s="627" t="str">
        <f t="shared" si="4"/>
        <v>201047670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821</v>
      </c>
    </row>
    <row r="41" spans="1:8">
      <c r="A41" s="627" t="str">
        <f t="shared" si="3"/>
        <v>Шелли Груп</v>
      </c>
      <c r="B41" s="627" t="str">
        <f t="shared" si="4"/>
        <v>201047670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9637</v>
      </c>
    </row>
    <row r="42" spans="1:8">
      <c r="A42" s="627" t="str">
        <f t="shared" si="3"/>
        <v>Шелли Груп</v>
      </c>
      <c r="B42" s="627" t="str">
        <f t="shared" si="4"/>
        <v>201047670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Шелли Груп</v>
      </c>
      <c r="B43" s="627" t="str">
        <f t="shared" si="4"/>
        <v>201047670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Шелли Груп</v>
      </c>
      <c r="B44" s="627" t="str">
        <f t="shared" si="4"/>
        <v>201047670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Шелли Груп</v>
      </c>
      <c r="B45" s="627" t="str">
        <f t="shared" si="4"/>
        <v>201047670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Шелли Груп</v>
      </c>
      <c r="B46" s="627" t="str">
        <f t="shared" si="4"/>
        <v>201047670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Шелли Груп</v>
      </c>
      <c r="B47" s="627" t="str">
        <f t="shared" si="4"/>
        <v>201047670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Шелли Груп</v>
      </c>
      <c r="B48" s="627" t="str">
        <f t="shared" si="4"/>
        <v>201047670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Шелли Груп</v>
      </c>
      <c r="B49" s="627" t="str">
        <f t="shared" si="4"/>
        <v>201047670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53552</v>
      </c>
    </row>
    <row r="50" spans="1:8">
      <c r="A50" s="627" t="str">
        <f t="shared" si="3"/>
        <v>Шелли Груп</v>
      </c>
      <c r="B50" s="627" t="str">
        <f t="shared" si="4"/>
        <v>201047670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0</v>
      </c>
    </row>
    <row r="51" spans="1:8">
      <c r="A51" s="627" t="str">
        <f t="shared" si="3"/>
        <v>Шелли Груп</v>
      </c>
      <c r="B51" s="627" t="str">
        <f t="shared" si="4"/>
        <v>201047670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Шелли Груп</v>
      </c>
      <c r="B52" s="627" t="str">
        <f t="shared" si="4"/>
        <v>201047670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Шелли Груп</v>
      </c>
      <c r="B53" s="627" t="str">
        <f t="shared" si="4"/>
        <v>201047670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Шелли Груп</v>
      </c>
      <c r="B54" s="627" t="str">
        <f t="shared" si="4"/>
        <v>201047670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7</v>
      </c>
    </row>
    <row r="55" spans="1:8">
      <c r="A55" s="627" t="str">
        <f t="shared" si="3"/>
        <v>Шелли Груп</v>
      </c>
      <c r="B55" s="627" t="str">
        <f t="shared" si="4"/>
        <v>201047670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Шелли Груп</v>
      </c>
      <c r="B56" s="627" t="str">
        <f t="shared" si="4"/>
        <v>201047670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0</v>
      </c>
    </row>
    <row r="57" spans="1:8">
      <c r="A57" s="627" t="str">
        <f t="shared" si="3"/>
        <v>Шелли Груп</v>
      </c>
      <c r="B57" s="627" t="str">
        <f t="shared" si="4"/>
        <v>201047670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53559</v>
      </c>
    </row>
    <row r="58" spans="1:8">
      <c r="A58" s="627" t="str">
        <f t="shared" si="3"/>
        <v>Шелли Груп</v>
      </c>
      <c r="B58" s="627" t="str">
        <f t="shared" si="4"/>
        <v>201047670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Шелли Груп</v>
      </c>
      <c r="B59" s="627" t="str">
        <f t="shared" si="4"/>
        <v>201047670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Шелли Груп</v>
      </c>
      <c r="B60" s="627" t="str">
        <f t="shared" si="4"/>
        <v>201047670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Шелли Груп</v>
      </c>
      <c r="B61" s="627" t="str">
        <f t="shared" si="4"/>
        <v>201047670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Шелли Груп</v>
      </c>
      <c r="B62" s="627" t="str">
        <f t="shared" si="4"/>
        <v>201047670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Шелли Груп</v>
      </c>
      <c r="B63" s="627" t="str">
        <f t="shared" si="4"/>
        <v>201047670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Шелли Груп</v>
      </c>
      <c r="B64" s="627" t="str">
        <f t="shared" si="4"/>
        <v>201047670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Шелли Груп</v>
      </c>
      <c r="B65" s="627" t="str">
        <f t="shared" si="4"/>
        <v>201047670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1</v>
      </c>
    </row>
    <row r="66" spans="1:8">
      <c r="A66" s="627" t="str">
        <f t="shared" si="3"/>
        <v>Шелли Груп</v>
      </c>
      <c r="B66" s="627" t="str">
        <f t="shared" si="4"/>
        <v>201047670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64</v>
      </c>
    </row>
    <row r="67" spans="1:8">
      <c r="A67" s="627" t="str">
        <f t="shared" ref="A67:A98" si="6">pdeName</f>
        <v>Шелли Груп</v>
      </c>
      <c r="B67" s="627" t="str">
        <f t="shared" ref="B67:B98" si="7">pdeBulstat</f>
        <v>201047670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Шелли Груп</v>
      </c>
      <c r="B68" s="627" t="str">
        <f t="shared" si="7"/>
        <v>201047670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5</v>
      </c>
    </row>
    <row r="69" spans="1:8">
      <c r="A69" s="627" t="str">
        <f t="shared" si="6"/>
        <v>Шелли Груп</v>
      </c>
      <c r="B69" s="627" t="str">
        <f t="shared" si="7"/>
        <v>201047670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70</v>
      </c>
    </row>
    <row r="70" spans="1:8">
      <c r="A70" s="627" t="str">
        <f t="shared" si="6"/>
        <v>Шелли Груп</v>
      </c>
      <c r="B70" s="627" t="str">
        <f t="shared" si="7"/>
        <v>201047670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86</v>
      </c>
    </row>
    <row r="71" spans="1:8">
      <c r="A71" s="627" t="str">
        <f t="shared" si="6"/>
        <v>Шелли Груп</v>
      </c>
      <c r="B71" s="627" t="str">
        <f t="shared" si="7"/>
        <v>201047670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53715</v>
      </c>
    </row>
    <row r="72" spans="1:8">
      <c r="A72" s="627" t="str">
        <f t="shared" si="6"/>
        <v>Шелли Груп</v>
      </c>
      <c r="B72" s="627" t="str">
        <f t="shared" si="7"/>
        <v>201047670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63352</v>
      </c>
    </row>
    <row r="73" spans="1:8">
      <c r="A73" s="627" t="str">
        <f t="shared" si="6"/>
        <v>Шелли Груп</v>
      </c>
      <c r="B73" s="627" t="str">
        <f t="shared" si="7"/>
        <v>201047670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9261</v>
      </c>
    </row>
    <row r="74" spans="1:8">
      <c r="A74" s="627" t="str">
        <f t="shared" si="6"/>
        <v>Шелли Груп</v>
      </c>
      <c r="B74" s="627" t="str">
        <f t="shared" si="7"/>
        <v>201047670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9261</v>
      </c>
    </row>
    <row r="75" spans="1:8">
      <c r="A75" s="627" t="str">
        <f t="shared" si="6"/>
        <v>Шелли Груп</v>
      </c>
      <c r="B75" s="627" t="str">
        <f t="shared" si="7"/>
        <v>201047670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Шелли Груп</v>
      </c>
      <c r="B76" s="627" t="str">
        <f t="shared" si="7"/>
        <v>201047670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Шелли Груп</v>
      </c>
      <c r="B77" s="627" t="str">
        <f t="shared" si="7"/>
        <v>201047670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Шелли Груп</v>
      </c>
      <c r="B78" s="627" t="str">
        <f t="shared" si="7"/>
        <v>201047670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Шелли Груп</v>
      </c>
      <c r="B79" s="627" t="str">
        <f t="shared" si="7"/>
        <v>201047670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9261</v>
      </c>
    </row>
    <row r="80" spans="1:8">
      <c r="A80" s="627" t="str">
        <f t="shared" si="6"/>
        <v>Шелли Груп</v>
      </c>
      <c r="B80" s="627" t="str">
        <f t="shared" si="7"/>
        <v>201047670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2762</v>
      </c>
    </row>
    <row r="81" spans="1:8">
      <c r="A81" s="627" t="str">
        <f t="shared" si="6"/>
        <v>Шелли Груп</v>
      </c>
      <c r="B81" s="627" t="str">
        <f t="shared" si="7"/>
        <v>201047670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-52</v>
      </c>
    </row>
    <row r="82" spans="1:8">
      <c r="A82" s="627" t="str">
        <f t="shared" si="6"/>
        <v>Шелли Груп</v>
      </c>
      <c r="B82" s="627" t="str">
        <f t="shared" si="7"/>
        <v>201047670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8310</v>
      </c>
    </row>
    <row r="83" spans="1:8">
      <c r="A83" s="627" t="str">
        <f t="shared" si="6"/>
        <v>Шелли Груп</v>
      </c>
      <c r="B83" s="627" t="str">
        <f t="shared" si="7"/>
        <v>201047670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Шелли Груп</v>
      </c>
      <c r="B84" s="627" t="str">
        <f t="shared" si="7"/>
        <v>201047670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Шелли Груп</v>
      </c>
      <c r="B85" s="627" t="str">
        <f t="shared" si="7"/>
        <v>201047670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8310</v>
      </c>
    </row>
    <row r="86" spans="1:8">
      <c r="A86" s="627" t="str">
        <f t="shared" si="6"/>
        <v>Шелли Груп</v>
      </c>
      <c r="B86" s="627" t="str">
        <f t="shared" si="7"/>
        <v>201047670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11020</v>
      </c>
    </row>
    <row r="87" spans="1:8">
      <c r="A87" s="627" t="str">
        <f t="shared" si="6"/>
        <v>Шелли Груп</v>
      </c>
      <c r="B87" s="627" t="str">
        <f t="shared" si="7"/>
        <v>201047670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42565</v>
      </c>
    </row>
    <row r="88" spans="1:8">
      <c r="A88" s="627" t="str">
        <f t="shared" si="6"/>
        <v>Шелли Груп</v>
      </c>
      <c r="B88" s="627" t="str">
        <f t="shared" si="7"/>
        <v>201047670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42565</v>
      </c>
    </row>
    <row r="89" spans="1:8">
      <c r="A89" s="627" t="str">
        <f t="shared" si="6"/>
        <v>Шелли Груп</v>
      </c>
      <c r="B89" s="627" t="str">
        <f t="shared" si="7"/>
        <v>201047670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Шелли Груп</v>
      </c>
      <c r="B90" s="627" t="str">
        <f t="shared" si="7"/>
        <v>201047670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Шелли Груп</v>
      </c>
      <c r="B91" s="627" t="str">
        <f t="shared" si="7"/>
        <v>201047670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Шелли Груп</v>
      </c>
      <c r="B92" s="627" t="str">
        <f t="shared" si="7"/>
        <v>201047670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-379</v>
      </c>
    </row>
    <row r="93" spans="1:8">
      <c r="A93" s="627" t="str">
        <f t="shared" si="6"/>
        <v>Шелли Груп</v>
      </c>
      <c r="B93" s="627" t="str">
        <f t="shared" si="7"/>
        <v>201047670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42186</v>
      </c>
    </row>
    <row r="94" spans="1:8">
      <c r="A94" s="627" t="str">
        <f t="shared" si="6"/>
        <v>Шелли Груп</v>
      </c>
      <c r="B94" s="627" t="str">
        <f t="shared" si="7"/>
        <v>201047670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62467</v>
      </c>
    </row>
    <row r="95" spans="1:8">
      <c r="A95" s="627" t="str">
        <f t="shared" si="6"/>
        <v>Шелли Груп</v>
      </c>
      <c r="B95" s="627" t="str">
        <f t="shared" si="7"/>
        <v>201047670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Шелли Груп</v>
      </c>
      <c r="B96" s="627" t="str">
        <f t="shared" si="7"/>
        <v>201047670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159</v>
      </c>
    </row>
    <row r="97" spans="1:8">
      <c r="A97" s="627" t="str">
        <f t="shared" si="6"/>
        <v>Шелли Груп</v>
      </c>
      <c r="B97" s="627" t="str">
        <f t="shared" si="7"/>
        <v>201047670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Шелли Груп</v>
      </c>
      <c r="B98" s="627" t="str">
        <f t="shared" si="7"/>
        <v>201047670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Шелли Груп</v>
      </c>
      <c r="B99" s="627" t="str">
        <f t="shared" ref="B99:B125" si="10">pdeBulstat</f>
        <v>201047670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Шелли Груп</v>
      </c>
      <c r="B100" s="627" t="str">
        <f t="shared" si="10"/>
        <v>201047670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Шелли Груп</v>
      </c>
      <c r="B101" s="627" t="str">
        <f t="shared" si="10"/>
        <v>201047670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163</v>
      </c>
    </row>
    <row r="102" spans="1:8">
      <c r="A102" s="627" t="str">
        <f t="shared" si="9"/>
        <v>Шелли Груп</v>
      </c>
      <c r="B102" s="627" t="str">
        <f t="shared" si="10"/>
        <v>201047670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322</v>
      </c>
    </row>
    <row r="103" spans="1:8">
      <c r="A103" s="627" t="str">
        <f t="shared" si="9"/>
        <v>Шелли Груп</v>
      </c>
      <c r="B103" s="627" t="str">
        <f t="shared" si="10"/>
        <v>201047670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86</v>
      </c>
    </row>
    <row r="104" spans="1:8">
      <c r="A104" s="627" t="str">
        <f t="shared" si="9"/>
        <v>Шелли Груп</v>
      </c>
      <c r="B104" s="627" t="str">
        <f t="shared" si="10"/>
        <v>201047670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Шелли Груп</v>
      </c>
      <c r="B105" s="627" t="str">
        <f t="shared" si="10"/>
        <v>201047670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Шелли Груп</v>
      </c>
      <c r="B106" s="627" t="str">
        <f t="shared" si="10"/>
        <v>201047670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Шелли Груп</v>
      </c>
      <c r="B107" s="627" t="str">
        <f t="shared" si="10"/>
        <v>201047670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408</v>
      </c>
    </row>
    <row r="108" spans="1:8">
      <c r="A108" s="627" t="str">
        <f t="shared" si="9"/>
        <v>Шелли Груп</v>
      </c>
      <c r="B108" s="627" t="str">
        <f t="shared" si="10"/>
        <v>201047670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Шелли Груп</v>
      </c>
      <c r="B109" s="627" t="str">
        <f t="shared" si="10"/>
        <v>201047670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Шелли Груп</v>
      </c>
      <c r="B110" s="627" t="str">
        <f t="shared" si="10"/>
        <v>201047670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403</v>
      </c>
    </row>
    <row r="111" spans="1:8">
      <c r="A111" s="627" t="str">
        <f t="shared" si="9"/>
        <v>Шелли Груп</v>
      </c>
      <c r="B111" s="627" t="str">
        <f t="shared" si="10"/>
        <v>201047670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54</v>
      </c>
    </row>
    <row r="112" spans="1:8">
      <c r="A112" s="627" t="str">
        <f t="shared" si="9"/>
        <v>Шелли Груп</v>
      </c>
      <c r="B112" s="627" t="str">
        <f t="shared" si="10"/>
        <v>201047670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Шелли Груп</v>
      </c>
      <c r="B113" s="627" t="str">
        <f t="shared" si="10"/>
        <v>201047670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57</v>
      </c>
    </row>
    <row r="114" spans="1:8">
      <c r="A114" s="627" t="str">
        <f t="shared" si="9"/>
        <v>Шелли Груп</v>
      </c>
      <c r="B114" s="627" t="str">
        <f t="shared" si="10"/>
        <v>201047670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Шелли Груп</v>
      </c>
      <c r="B115" s="627" t="str">
        <f t="shared" si="10"/>
        <v>201047670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272</v>
      </c>
    </row>
    <row r="116" spans="1:8">
      <c r="A116" s="627" t="str">
        <f t="shared" si="9"/>
        <v>Шелли Груп</v>
      </c>
      <c r="B116" s="627" t="str">
        <f t="shared" si="10"/>
        <v>201047670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6</v>
      </c>
    </row>
    <row r="117" spans="1:8">
      <c r="A117" s="627" t="str">
        <f t="shared" si="9"/>
        <v>Шелли Груп</v>
      </c>
      <c r="B117" s="627" t="str">
        <f t="shared" si="10"/>
        <v>201047670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14</v>
      </c>
    </row>
    <row r="118" spans="1:8">
      <c r="A118" s="627" t="str">
        <f t="shared" si="9"/>
        <v>Шелли Груп</v>
      </c>
      <c r="B118" s="627" t="str">
        <f t="shared" si="10"/>
        <v>201047670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74</v>
      </c>
    </row>
    <row r="119" spans="1:8">
      <c r="A119" s="627" t="str">
        <f t="shared" si="9"/>
        <v>Шелли Груп</v>
      </c>
      <c r="B119" s="627" t="str">
        <f t="shared" si="10"/>
        <v>201047670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Шелли Груп</v>
      </c>
      <c r="B120" s="627" t="str">
        <f t="shared" si="10"/>
        <v>201047670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477</v>
      </c>
    </row>
    <row r="121" spans="1:8">
      <c r="A121" s="627" t="str">
        <f t="shared" si="9"/>
        <v>Шелли Груп</v>
      </c>
      <c r="B121" s="627" t="str">
        <f t="shared" si="10"/>
        <v>201047670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Шелли Груп</v>
      </c>
      <c r="B122" s="627" t="str">
        <f t="shared" si="10"/>
        <v>201047670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Шелли Груп</v>
      </c>
      <c r="B123" s="627" t="str">
        <f t="shared" si="10"/>
        <v>201047670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Шелли Груп</v>
      </c>
      <c r="B124" s="627" t="str">
        <f t="shared" si="10"/>
        <v>201047670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477</v>
      </c>
    </row>
    <row r="125" spans="1:8">
      <c r="A125" s="627" t="str">
        <f t="shared" si="9"/>
        <v>Шелли Груп</v>
      </c>
      <c r="B125" s="627" t="str">
        <f t="shared" si="10"/>
        <v>201047670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63352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Шелли Груп</v>
      </c>
      <c r="B127" s="627" t="str">
        <f t="shared" ref="B127:B158" si="13">pdeBulstat</f>
        <v>201047670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1</v>
      </c>
    </row>
    <row r="128" spans="1:8">
      <c r="A128" s="627" t="str">
        <f t="shared" si="12"/>
        <v>Шелли Груп</v>
      </c>
      <c r="B128" s="627" t="str">
        <f t="shared" si="13"/>
        <v>201047670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136</v>
      </c>
    </row>
    <row r="129" spans="1:8">
      <c r="A129" s="627" t="str">
        <f t="shared" si="12"/>
        <v>Шелли Груп</v>
      </c>
      <c r="B129" s="627" t="str">
        <f t="shared" si="13"/>
        <v>201047670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14</v>
      </c>
    </row>
    <row r="130" spans="1:8">
      <c r="A130" s="627" t="str">
        <f t="shared" si="12"/>
        <v>Шелли Груп</v>
      </c>
      <c r="B130" s="627" t="str">
        <f t="shared" si="13"/>
        <v>201047670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290</v>
      </c>
    </row>
    <row r="131" spans="1:8">
      <c r="A131" s="627" t="str">
        <f t="shared" si="12"/>
        <v>Шелли Груп</v>
      </c>
      <c r="B131" s="627" t="str">
        <f t="shared" si="13"/>
        <v>201047670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8</v>
      </c>
    </row>
    <row r="132" spans="1:8">
      <c r="A132" s="627" t="str">
        <f t="shared" si="12"/>
        <v>Шелли Груп</v>
      </c>
      <c r="B132" s="627" t="str">
        <f t="shared" si="13"/>
        <v>201047670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Шелли Груп</v>
      </c>
      <c r="B133" s="627" t="str">
        <f t="shared" si="13"/>
        <v>201047670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Шелли Груп</v>
      </c>
      <c r="B134" s="627" t="str">
        <f t="shared" si="13"/>
        <v>201047670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11</v>
      </c>
    </row>
    <row r="135" spans="1:8">
      <c r="A135" s="627" t="str">
        <f t="shared" si="12"/>
        <v>Шелли Груп</v>
      </c>
      <c r="B135" s="627" t="str">
        <f t="shared" si="13"/>
        <v>201047670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Шелли Груп</v>
      </c>
      <c r="B136" s="627" t="str">
        <f t="shared" si="13"/>
        <v>201047670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Шелли Груп</v>
      </c>
      <c r="B137" s="627" t="str">
        <f t="shared" si="13"/>
        <v>201047670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460</v>
      </c>
    </row>
    <row r="138" spans="1:8">
      <c r="A138" s="627" t="str">
        <f t="shared" si="12"/>
        <v>Шелли Груп</v>
      </c>
      <c r="B138" s="627" t="str">
        <f t="shared" si="13"/>
        <v>201047670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2</v>
      </c>
    </row>
    <row r="139" spans="1:8">
      <c r="A139" s="627" t="str">
        <f t="shared" si="12"/>
        <v>Шелли Груп</v>
      </c>
      <c r="B139" s="627" t="str">
        <f t="shared" si="13"/>
        <v>201047670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81</v>
      </c>
    </row>
    <row r="140" spans="1:8">
      <c r="A140" s="627" t="str">
        <f t="shared" si="12"/>
        <v>Шелли Груп</v>
      </c>
      <c r="B140" s="627" t="str">
        <f t="shared" si="13"/>
        <v>201047670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Шелли Груп</v>
      </c>
      <c r="B141" s="627" t="str">
        <f t="shared" si="13"/>
        <v>201047670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1</v>
      </c>
    </row>
    <row r="142" spans="1:8">
      <c r="A142" s="627" t="str">
        <f t="shared" si="12"/>
        <v>Шелли Груп</v>
      </c>
      <c r="B142" s="627" t="str">
        <f t="shared" si="13"/>
        <v>201047670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84</v>
      </c>
    </row>
    <row r="143" spans="1:8">
      <c r="A143" s="627" t="str">
        <f t="shared" si="12"/>
        <v>Шелли Груп</v>
      </c>
      <c r="B143" s="627" t="str">
        <f t="shared" si="13"/>
        <v>201047670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544</v>
      </c>
    </row>
    <row r="144" spans="1:8">
      <c r="A144" s="627" t="str">
        <f t="shared" si="12"/>
        <v>Шелли Груп</v>
      </c>
      <c r="B144" s="627" t="str">
        <f t="shared" si="13"/>
        <v>201047670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Шелли Груп</v>
      </c>
      <c r="B145" s="627" t="str">
        <f t="shared" si="13"/>
        <v>201047670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Шелли Груп</v>
      </c>
      <c r="B146" s="627" t="str">
        <f t="shared" si="13"/>
        <v>201047670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Шелли Груп</v>
      </c>
      <c r="B147" s="627" t="str">
        <f t="shared" si="13"/>
        <v>201047670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544</v>
      </c>
    </row>
    <row r="148" spans="1:8">
      <c r="A148" s="627" t="str">
        <f t="shared" si="12"/>
        <v>Шелли Груп</v>
      </c>
      <c r="B148" s="627" t="str">
        <f t="shared" si="13"/>
        <v>201047670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Шелли Груп</v>
      </c>
      <c r="B149" s="627" t="str">
        <f t="shared" si="13"/>
        <v>201047670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Шелли Груп</v>
      </c>
      <c r="B150" s="627" t="str">
        <f t="shared" si="13"/>
        <v>201047670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Шелли Груп</v>
      </c>
      <c r="B151" s="627" t="str">
        <f t="shared" si="13"/>
        <v>201047670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Шелли Груп</v>
      </c>
      <c r="B152" s="627" t="str">
        <f t="shared" si="13"/>
        <v>201047670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Шелли Груп</v>
      </c>
      <c r="B153" s="627" t="str">
        <f t="shared" si="13"/>
        <v>201047670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Шелли Груп</v>
      </c>
      <c r="B154" s="627" t="str">
        <f t="shared" si="13"/>
        <v>201047670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Шелли Груп</v>
      </c>
      <c r="B155" s="627" t="str">
        <f t="shared" si="13"/>
        <v>201047670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Шелли Груп</v>
      </c>
      <c r="B156" s="627" t="str">
        <f t="shared" si="13"/>
        <v>201047670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544</v>
      </c>
    </row>
    <row r="157" spans="1:8">
      <c r="A157" s="627" t="str">
        <f t="shared" si="12"/>
        <v>Шелли Груп</v>
      </c>
      <c r="B157" s="627" t="str">
        <f t="shared" si="13"/>
        <v>201047670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Шелли Груп</v>
      </c>
      <c r="B158" s="627" t="str">
        <f t="shared" si="13"/>
        <v>201047670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Шелли Груп</v>
      </c>
      <c r="B159" s="627" t="str">
        <f t="shared" ref="B159:B179" si="16">pdeBulstat</f>
        <v>201047670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14</v>
      </c>
    </row>
    <row r="160" spans="1:8">
      <c r="A160" s="627" t="str">
        <f t="shared" si="15"/>
        <v>Шелли Груп</v>
      </c>
      <c r="B160" s="627" t="str">
        <f t="shared" si="16"/>
        <v>201047670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21</v>
      </c>
    </row>
    <row r="161" spans="1:8">
      <c r="A161" s="627" t="str">
        <f t="shared" si="15"/>
        <v>Шелли Груп</v>
      </c>
      <c r="B161" s="627" t="str">
        <f t="shared" si="16"/>
        <v>201047670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35</v>
      </c>
    </row>
    <row r="162" spans="1:8">
      <c r="A162" s="627" t="str">
        <f t="shared" si="15"/>
        <v>Шелли Груп</v>
      </c>
      <c r="B162" s="627" t="str">
        <f t="shared" si="16"/>
        <v>201047670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Шелли Груп</v>
      </c>
      <c r="B163" s="627" t="str">
        <f t="shared" si="16"/>
        <v>201047670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Шелли Груп</v>
      </c>
      <c r="B164" s="627" t="str">
        <f t="shared" si="16"/>
        <v>201047670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15</v>
      </c>
    </row>
    <row r="165" spans="1:8">
      <c r="A165" s="627" t="str">
        <f t="shared" si="15"/>
        <v>Шелли Груп</v>
      </c>
      <c r="B165" s="627" t="str">
        <f t="shared" si="16"/>
        <v>201047670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Шелли Груп</v>
      </c>
      <c r="B166" s="627" t="str">
        <f t="shared" si="16"/>
        <v>201047670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115</v>
      </c>
    </row>
    <row r="167" spans="1:8">
      <c r="A167" s="627" t="str">
        <f t="shared" si="15"/>
        <v>Шелли Груп</v>
      </c>
      <c r="B167" s="627" t="str">
        <f t="shared" si="16"/>
        <v>201047670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Шелли Груп</v>
      </c>
      <c r="B168" s="627" t="str">
        <f t="shared" si="16"/>
        <v>201047670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Шелли Груп</v>
      </c>
      <c r="B169" s="627" t="str">
        <f t="shared" si="16"/>
        <v>201047670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130</v>
      </c>
    </row>
    <row r="170" spans="1:8">
      <c r="A170" s="627" t="str">
        <f t="shared" si="15"/>
        <v>Шелли Груп</v>
      </c>
      <c r="B170" s="627" t="str">
        <f t="shared" si="16"/>
        <v>201047670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165</v>
      </c>
    </row>
    <row r="171" spans="1:8">
      <c r="A171" s="627" t="str">
        <f t="shared" si="15"/>
        <v>Шелли Груп</v>
      </c>
      <c r="B171" s="627" t="str">
        <f t="shared" si="16"/>
        <v>201047670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379</v>
      </c>
    </row>
    <row r="172" spans="1:8">
      <c r="A172" s="627" t="str">
        <f t="shared" si="15"/>
        <v>Шелли Груп</v>
      </c>
      <c r="B172" s="627" t="str">
        <f t="shared" si="16"/>
        <v>201047670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Шелли Груп</v>
      </c>
      <c r="B173" s="627" t="str">
        <f t="shared" si="16"/>
        <v>201047670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Шелли Груп</v>
      </c>
      <c r="B174" s="627" t="str">
        <f t="shared" si="16"/>
        <v>201047670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165</v>
      </c>
    </row>
    <row r="175" spans="1:8">
      <c r="A175" s="627" t="str">
        <f t="shared" si="15"/>
        <v>Шелли Груп</v>
      </c>
      <c r="B175" s="627" t="str">
        <f t="shared" si="16"/>
        <v>201047670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379</v>
      </c>
    </row>
    <row r="176" spans="1:8">
      <c r="A176" s="627" t="str">
        <f t="shared" si="15"/>
        <v>Шелли Груп</v>
      </c>
      <c r="B176" s="627" t="str">
        <f t="shared" si="16"/>
        <v>201047670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379</v>
      </c>
    </row>
    <row r="177" spans="1:8">
      <c r="A177" s="627" t="str">
        <f t="shared" si="15"/>
        <v>Шелли Груп</v>
      </c>
      <c r="B177" s="627" t="str">
        <f t="shared" si="16"/>
        <v>201047670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Шелли Груп</v>
      </c>
      <c r="B178" s="627" t="str">
        <f t="shared" si="16"/>
        <v>201047670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379</v>
      </c>
    </row>
    <row r="179" spans="1:8">
      <c r="A179" s="627" t="str">
        <f t="shared" si="15"/>
        <v>Шелли Груп</v>
      </c>
      <c r="B179" s="627" t="str">
        <f t="shared" si="16"/>
        <v>201047670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544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Шелли Груп</v>
      </c>
      <c r="B181" s="627" t="str">
        <f t="shared" ref="B181:B216" si="19">pdeBulstat</f>
        <v>201047670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13</v>
      </c>
    </row>
    <row r="182" spans="1:8">
      <c r="A182" s="627" t="str">
        <f t="shared" si="18"/>
        <v>Шелли Груп</v>
      </c>
      <c r="B182" s="627" t="str">
        <f t="shared" si="19"/>
        <v>201047670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-169</v>
      </c>
    </row>
    <row r="183" spans="1:8">
      <c r="A183" s="627" t="str">
        <f t="shared" si="18"/>
        <v>Шелли Груп</v>
      </c>
      <c r="B183" s="627" t="str">
        <f t="shared" si="19"/>
        <v>201047670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Шелли Груп</v>
      </c>
      <c r="B184" s="627" t="str">
        <f t="shared" si="19"/>
        <v>201047670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-302</v>
      </c>
    </row>
    <row r="185" spans="1:8">
      <c r="A185" s="627" t="str">
        <f t="shared" si="18"/>
        <v>Шелли Груп</v>
      </c>
      <c r="B185" s="627" t="str">
        <f t="shared" si="19"/>
        <v>201047670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54</v>
      </c>
    </row>
    <row r="186" spans="1:8">
      <c r="A186" s="627" t="str">
        <f t="shared" si="18"/>
        <v>Шелли Груп</v>
      </c>
      <c r="B186" s="627" t="str">
        <f t="shared" si="19"/>
        <v>201047670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Шелли Груп</v>
      </c>
      <c r="B187" s="627" t="str">
        <f t="shared" si="19"/>
        <v>201047670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Шелли Груп</v>
      </c>
      <c r="B188" s="627" t="str">
        <f t="shared" si="19"/>
        <v>201047670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Шелли Груп</v>
      </c>
      <c r="B189" s="627" t="str">
        <f t="shared" si="19"/>
        <v>201047670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Шелли Груп</v>
      </c>
      <c r="B190" s="627" t="str">
        <f t="shared" si="19"/>
        <v>201047670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-1</v>
      </c>
    </row>
    <row r="191" spans="1:8">
      <c r="A191" s="627" t="str">
        <f t="shared" si="18"/>
        <v>Шелли Груп</v>
      </c>
      <c r="B191" s="627" t="str">
        <f t="shared" si="19"/>
        <v>201047670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-405</v>
      </c>
    </row>
    <row r="192" spans="1:8">
      <c r="A192" s="627" t="str">
        <f t="shared" si="18"/>
        <v>Шелли Груп</v>
      </c>
      <c r="B192" s="627" t="str">
        <f t="shared" si="19"/>
        <v>201047670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Шелли Груп</v>
      </c>
      <c r="B193" s="627" t="str">
        <f t="shared" si="19"/>
        <v>201047670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Шелли Груп</v>
      </c>
      <c r="B194" s="627" t="str">
        <f t="shared" si="19"/>
        <v>201047670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Шелли Груп</v>
      </c>
      <c r="B195" s="627" t="str">
        <f t="shared" si="19"/>
        <v>201047670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Шелли Груп</v>
      </c>
      <c r="B196" s="627" t="str">
        <f t="shared" si="19"/>
        <v>201047670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Шелли Груп</v>
      </c>
      <c r="B197" s="627" t="str">
        <f t="shared" si="19"/>
        <v>201047670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-15</v>
      </c>
    </row>
    <row r="198" spans="1:8">
      <c r="A198" s="627" t="str">
        <f t="shared" si="18"/>
        <v>Шелли Груп</v>
      </c>
      <c r="B198" s="627" t="str">
        <f t="shared" si="19"/>
        <v>201047670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Шелли Груп</v>
      </c>
      <c r="B199" s="627" t="str">
        <f t="shared" si="19"/>
        <v>201047670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200</v>
      </c>
    </row>
    <row r="200" spans="1:8">
      <c r="A200" s="627" t="str">
        <f t="shared" si="18"/>
        <v>Шелли Груп</v>
      </c>
      <c r="B200" s="627" t="str">
        <f t="shared" si="19"/>
        <v>201047670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Шелли Груп</v>
      </c>
      <c r="B201" s="627" t="str">
        <f t="shared" si="19"/>
        <v>201047670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Шелли Груп</v>
      </c>
      <c r="B202" s="627" t="str">
        <f t="shared" si="19"/>
        <v>201047670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185</v>
      </c>
    </row>
    <row r="203" spans="1:8">
      <c r="A203" s="627" t="str">
        <f t="shared" si="18"/>
        <v>Шелли Груп</v>
      </c>
      <c r="B203" s="627" t="str">
        <f t="shared" si="19"/>
        <v>201047670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Шелли Груп</v>
      </c>
      <c r="B204" s="627" t="str">
        <f t="shared" si="19"/>
        <v>201047670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Шелли Груп</v>
      </c>
      <c r="B205" s="627" t="str">
        <f t="shared" si="19"/>
        <v>201047670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Шелли Груп</v>
      </c>
      <c r="B206" s="627" t="str">
        <f t="shared" si="19"/>
        <v>201047670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Шелли Груп</v>
      </c>
      <c r="B207" s="627" t="str">
        <f t="shared" si="19"/>
        <v>201047670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-15</v>
      </c>
    </row>
    <row r="208" spans="1:8">
      <c r="A208" s="627" t="str">
        <f t="shared" si="18"/>
        <v>Шелли Груп</v>
      </c>
      <c r="B208" s="627" t="str">
        <f t="shared" si="19"/>
        <v>201047670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Шелли Груп</v>
      </c>
      <c r="B209" s="627" t="str">
        <f t="shared" si="19"/>
        <v>201047670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Шелли Груп</v>
      </c>
      <c r="B210" s="627" t="str">
        <f t="shared" si="19"/>
        <v>201047670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Шелли Груп</v>
      </c>
      <c r="B211" s="627" t="str">
        <f t="shared" si="19"/>
        <v>201047670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-15</v>
      </c>
    </row>
    <row r="212" spans="1:8">
      <c r="A212" s="627" t="str">
        <f t="shared" si="18"/>
        <v>Шелли Груп</v>
      </c>
      <c r="B212" s="627" t="str">
        <f t="shared" si="19"/>
        <v>201047670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-235</v>
      </c>
    </row>
    <row r="213" spans="1:8">
      <c r="A213" s="627" t="str">
        <f t="shared" si="18"/>
        <v>Шелли Груп</v>
      </c>
      <c r="B213" s="627" t="str">
        <f t="shared" si="19"/>
        <v>201047670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305</v>
      </c>
    </row>
    <row r="214" spans="1:8">
      <c r="A214" s="627" t="str">
        <f t="shared" si="18"/>
        <v>Шелли Груп</v>
      </c>
      <c r="B214" s="627" t="str">
        <f t="shared" si="19"/>
        <v>201047670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70</v>
      </c>
    </row>
    <row r="215" spans="1:8">
      <c r="A215" s="627" t="str">
        <f t="shared" si="18"/>
        <v>Шелли Груп</v>
      </c>
      <c r="B215" s="627" t="str">
        <f t="shared" si="19"/>
        <v>201047670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65</v>
      </c>
    </row>
    <row r="216" spans="1:8">
      <c r="A216" s="627" t="str">
        <f t="shared" si="18"/>
        <v>Шелли Груп</v>
      </c>
      <c r="B216" s="627" t="str">
        <f t="shared" si="19"/>
        <v>201047670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5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Шелли Груп</v>
      </c>
      <c r="B218" s="627" t="str">
        <f t="shared" ref="B218:B281" si="22">pdeBulstat</f>
        <v>201047670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9284</v>
      </c>
    </row>
    <row r="219" spans="1:8">
      <c r="A219" s="627" t="str">
        <f t="shared" si="21"/>
        <v>Шелли Груп</v>
      </c>
      <c r="B219" s="627" t="str">
        <f t="shared" si="22"/>
        <v>201047670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Шелли Груп</v>
      </c>
      <c r="B220" s="627" t="str">
        <f t="shared" si="22"/>
        <v>201047670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Шелли Груп</v>
      </c>
      <c r="B221" s="627" t="str">
        <f t="shared" si="22"/>
        <v>201047670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Шелли Груп</v>
      </c>
      <c r="B222" s="627" t="str">
        <f t="shared" si="22"/>
        <v>201047670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9284</v>
      </c>
    </row>
    <row r="223" spans="1:8">
      <c r="A223" s="627" t="str">
        <f t="shared" si="21"/>
        <v>Шелли Груп</v>
      </c>
      <c r="B223" s="627" t="str">
        <f t="shared" si="22"/>
        <v>201047670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Шелли Груп</v>
      </c>
      <c r="B224" s="627" t="str">
        <f t="shared" si="22"/>
        <v>201047670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Шелли Груп</v>
      </c>
      <c r="B225" s="627" t="str">
        <f t="shared" si="22"/>
        <v>201047670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Шелли Груп</v>
      </c>
      <c r="B226" s="627" t="str">
        <f t="shared" si="22"/>
        <v>201047670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Шелли Груп</v>
      </c>
      <c r="B227" s="627" t="str">
        <f t="shared" si="22"/>
        <v>201047670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Шелли Груп</v>
      </c>
      <c r="B228" s="627" t="str">
        <f t="shared" si="22"/>
        <v>201047670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Шелли Груп</v>
      </c>
      <c r="B229" s="627" t="str">
        <f t="shared" si="22"/>
        <v>201047670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Шелли Груп</v>
      </c>
      <c r="B230" s="627" t="str">
        <f t="shared" si="22"/>
        <v>201047670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Шелли Груп</v>
      </c>
      <c r="B231" s="627" t="str">
        <f t="shared" si="22"/>
        <v>201047670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Шелли Груп</v>
      </c>
      <c r="B232" s="627" t="str">
        <f t="shared" si="22"/>
        <v>201047670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Шелли Груп</v>
      </c>
      <c r="B233" s="627" t="str">
        <f t="shared" si="22"/>
        <v>201047670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Шелли Груп</v>
      </c>
      <c r="B234" s="627" t="str">
        <f t="shared" si="22"/>
        <v>201047670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Шелли Груп</v>
      </c>
      <c r="B235" s="627" t="str">
        <f t="shared" si="22"/>
        <v>201047670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-23</v>
      </c>
    </row>
    <row r="236" spans="1:8">
      <c r="A236" s="627" t="str">
        <f t="shared" si="21"/>
        <v>Шелли Груп</v>
      </c>
      <c r="B236" s="627" t="str">
        <f t="shared" si="22"/>
        <v>201047670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9261</v>
      </c>
    </row>
    <row r="237" spans="1:8">
      <c r="A237" s="627" t="str">
        <f t="shared" si="21"/>
        <v>Шелли Груп</v>
      </c>
      <c r="B237" s="627" t="str">
        <f t="shared" si="22"/>
        <v>201047670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Шелли Груп</v>
      </c>
      <c r="B238" s="627" t="str">
        <f t="shared" si="22"/>
        <v>201047670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Шелли Груп</v>
      </c>
      <c r="B239" s="627" t="str">
        <f t="shared" si="22"/>
        <v>201047670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9261</v>
      </c>
    </row>
    <row r="240" spans="1:8">
      <c r="A240" s="627" t="str">
        <f t="shared" si="21"/>
        <v>Шелли Груп</v>
      </c>
      <c r="B240" s="627" t="str">
        <f t="shared" si="22"/>
        <v>201047670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2762</v>
      </c>
    </row>
    <row r="241" spans="1:8">
      <c r="A241" s="627" t="str">
        <f t="shared" si="21"/>
        <v>Шелли Груп</v>
      </c>
      <c r="B241" s="627" t="str">
        <f t="shared" si="22"/>
        <v>201047670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Шелли Груп</v>
      </c>
      <c r="B242" s="627" t="str">
        <f t="shared" si="22"/>
        <v>201047670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Шелли Груп</v>
      </c>
      <c r="B243" s="627" t="str">
        <f t="shared" si="22"/>
        <v>201047670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Шелли Груп</v>
      </c>
      <c r="B244" s="627" t="str">
        <f t="shared" si="22"/>
        <v>201047670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2762</v>
      </c>
    </row>
    <row r="245" spans="1:8">
      <c r="A245" s="627" t="str">
        <f t="shared" si="21"/>
        <v>Шелли Груп</v>
      </c>
      <c r="B245" s="627" t="str">
        <f t="shared" si="22"/>
        <v>201047670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Шелли Груп</v>
      </c>
      <c r="B246" s="627" t="str">
        <f t="shared" si="22"/>
        <v>201047670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Шелли Груп</v>
      </c>
      <c r="B247" s="627" t="str">
        <f t="shared" si="22"/>
        <v>201047670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Шелли Груп</v>
      </c>
      <c r="B248" s="627" t="str">
        <f t="shared" si="22"/>
        <v>201047670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Шелли Груп</v>
      </c>
      <c r="B249" s="627" t="str">
        <f t="shared" si="22"/>
        <v>201047670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Шелли Груп</v>
      </c>
      <c r="B250" s="627" t="str">
        <f t="shared" si="22"/>
        <v>201047670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Шелли Груп</v>
      </c>
      <c r="B251" s="627" t="str">
        <f t="shared" si="22"/>
        <v>201047670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Шелли Груп</v>
      </c>
      <c r="B252" s="627" t="str">
        <f t="shared" si="22"/>
        <v>201047670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Шелли Груп</v>
      </c>
      <c r="B253" s="627" t="str">
        <f t="shared" si="22"/>
        <v>201047670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Шелли Груп</v>
      </c>
      <c r="B254" s="627" t="str">
        <f t="shared" si="22"/>
        <v>201047670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Шелли Груп</v>
      </c>
      <c r="B255" s="627" t="str">
        <f t="shared" si="22"/>
        <v>201047670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Шелли Груп</v>
      </c>
      <c r="B256" s="627" t="str">
        <f t="shared" si="22"/>
        <v>201047670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Шелли Груп</v>
      </c>
      <c r="B257" s="627" t="str">
        <f t="shared" si="22"/>
        <v>201047670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Шелли Груп</v>
      </c>
      <c r="B258" s="627" t="str">
        <f t="shared" si="22"/>
        <v>201047670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2762</v>
      </c>
    </row>
    <row r="259" spans="1:8">
      <c r="A259" s="627" t="str">
        <f t="shared" si="21"/>
        <v>Шелли Груп</v>
      </c>
      <c r="B259" s="627" t="str">
        <f t="shared" si="22"/>
        <v>201047670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Шелли Груп</v>
      </c>
      <c r="B260" s="627" t="str">
        <f t="shared" si="22"/>
        <v>201047670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Шелли Груп</v>
      </c>
      <c r="B261" s="627" t="str">
        <f t="shared" si="22"/>
        <v>201047670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2762</v>
      </c>
    </row>
    <row r="262" spans="1:8">
      <c r="A262" s="627" t="str">
        <f t="shared" si="21"/>
        <v>Шелли Груп</v>
      </c>
      <c r="B262" s="627" t="str">
        <f t="shared" si="22"/>
        <v>201047670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-52</v>
      </c>
    </row>
    <row r="263" spans="1:8">
      <c r="A263" s="627" t="str">
        <f t="shared" si="21"/>
        <v>Шелли Груп</v>
      </c>
      <c r="B263" s="627" t="str">
        <f t="shared" si="22"/>
        <v>201047670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Шелли Груп</v>
      </c>
      <c r="B264" s="627" t="str">
        <f t="shared" si="22"/>
        <v>201047670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Шелли Груп</v>
      </c>
      <c r="B265" s="627" t="str">
        <f t="shared" si="22"/>
        <v>201047670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Шелли Груп</v>
      </c>
      <c r="B266" s="627" t="str">
        <f t="shared" si="22"/>
        <v>201047670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-52</v>
      </c>
    </row>
    <row r="267" spans="1:8">
      <c r="A267" s="627" t="str">
        <f t="shared" si="21"/>
        <v>Шелли Груп</v>
      </c>
      <c r="B267" s="627" t="str">
        <f t="shared" si="22"/>
        <v>201047670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Шелли Груп</v>
      </c>
      <c r="B268" s="627" t="str">
        <f t="shared" si="22"/>
        <v>201047670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Шелли Груп</v>
      </c>
      <c r="B269" s="627" t="str">
        <f t="shared" si="22"/>
        <v>201047670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Шелли Груп</v>
      </c>
      <c r="B270" s="627" t="str">
        <f t="shared" si="22"/>
        <v>201047670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Шелли Груп</v>
      </c>
      <c r="B271" s="627" t="str">
        <f t="shared" si="22"/>
        <v>201047670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Шелли Груп</v>
      </c>
      <c r="B272" s="627" t="str">
        <f t="shared" si="22"/>
        <v>201047670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Шелли Груп</v>
      </c>
      <c r="B273" s="627" t="str">
        <f t="shared" si="22"/>
        <v>201047670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Шелли Груп</v>
      </c>
      <c r="B274" s="627" t="str">
        <f t="shared" si="22"/>
        <v>201047670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Шелли Груп</v>
      </c>
      <c r="B275" s="627" t="str">
        <f t="shared" si="22"/>
        <v>201047670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Шелли Груп</v>
      </c>
      <c r="B276" s="627" t="str">
        <f t="shared" si="22"/>
        <v>201047670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Шелли Груп</v>
      </c>
      <c r="B277" s="627" t="str">
        <f t="shared" si="22"/>
        <v>201047670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Шелли Груп</v>
      </c>
      <c r="B278" s="627" t="str">
        <f t="shared" si="22"/>
        <v>201047670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Шелли Груп</v>
      </c>
      <c r="B279" s="627" t="str">
        <f t="shared" si="22"/>
        <v>201047670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Шелли Груп</v>
      </c>
      <c r="B280" s="627" t="str">
        <f t="shared" si="22"/>
        <v>201047670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-52</v>
      </c>
    </row>
    <row r="281" spans="1:8">
      <c r="A281" s="627" t="str">
        <f t="shared" si="21"/>
        <v>Шелли Груп</v>
      </c>
      <c r="B281" s="627" t="str">
        <f t="shared" si="22"/>
        <v>201047670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Шелли Груп</v>
      </c>
      <c r="B282" s="627" t="str">
        <f t="shared" ref="B282:B345" si="25">pdeBulstat</f>
        <v>201047670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Шелли Груп</v>
      </c>
      <c r="B283" s="627" t="str">
        <f t="shared" si="25"/>
        <v>201047670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-52</v>
      </c>
    </row>
    <row r="284" spans="1:8">
      <c r="A284" s="627" t="str">
        <f t="shared" si="24"/>
        <v>Шелли Груп</v>
      </c>
      <c r="B284" s="627" t="str">
        <f t="shared" si="25"/>
        <v>201047670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Шелли Груп</v>
      </c>
      <c r="B285" s="627" t="str">
        <f t="shared" si="25"/>
        <v>201047670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Шелли Груп</v>
      </c>
      <c r="B286" s="627" t="str">
        <f t="shared" si="25"/>
        <v>201047670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Шелли Груп</v>
      </c>
      <c r="B287" s="627" t="str">
        <f t="shared" si="25"/>
        <v>201047670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Шелли Груп</v>
      </c>
      <c r="B288" s="627" t="str">
        <f t="shared" si="25"/>
        <v>201047670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Шелли Груп</v>
      </c>
      <c r="B289" s="627" t="str">
        <f t="shared" si="25"/>
        <v>201047670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Шелли Груп</v>
      </c>
      <c r="B290" s="627" t="str">
        <f t="shared" si="25"/>
        <v>201047670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Шелли Груп</v>
      </c>
      <c r="B291" s="627" t="str">
        <f t="shared" si="25"/>
        <v>201047670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Шелли Груп</v>
      </c>
      <c r="B292" s="627" t="str">
        <f t="shared" si="25"/>
        <v>201047670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Шелли Груп</v>
      </c>
      <c r="B293" s="627" t="str">
        <f t="shared" si="25"/>
        <v>201047670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Шелли Груп</v>
      </c>
      <c r="B294" s="627" t="str">
        <f t="shared" si="25"/>
        <v>201047670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Шелли Груп</v>
      </c>
      <c r="B295" s="627" t="str">
        <f t="shared" si="25"/>
        <v>201047670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Шелли Груп</v>
      </c>
      <c r="B296" s="627" t="str">
        <f t="shared" si="25"/>
        <v>201047670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Шелли Груп</v>
      </c>
      <c r="B297" s="627" t="str">
        <f t="shared" si="25"/>
        <v>201047670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Шелли Груп</v>
      </c>
      <c r="B298" s="627" t="str">
        <f t="shared" si="25"/>
        <v>201047670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Шелли Груп</v>
      </c>
      <c r="B299" s="627" t="str">
        <f t="shared" si="25"/>
        <v>201047670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Шелли Груп</v>
      </c>
      <c r="B300" s="627" t="str">
        <f t="shared" si="25"/>
        <v>201047670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Шелли Груп</v>
      </c>
      <c r="B301" s="627" t="str">
        <f t="shared" si="25"/>
        <v>201047670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Шелли Груп</v>
      </c>
      <c r="B302" s="627" t="str">
        <f t="shared" si="25"/>
        <v>201047670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Шелли Груп</v>
      </c>
      <c r="B303" s="627" t="str">
        <f t="shared" si="25"/>
        <v>201047670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Шелли Груп</v>
      </c>
      <c r="B304" s="627" t="str">
        <f t="shared" si="25"/>
        <v>201047670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Шелли Груп</v>
      </c>
      <c r="B305" s="627" t="str">
        <f t="shared" si="25"/>
        <v>201047670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Шелли Груп</v>
      </c>
      <c r="B306" s="627" t="str">
        <f t="shared" si="25"/>
        <v>201047670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Шелли Груп</v>
      </c>
      <c r="B307" s="627" t="str">
        <f t="shared" si="25"/>
        <v>201047670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Шелли Груп</v>
      </c>
      <c r="B308" s="627" t="str">
        <f t="shared" si="25"/>
        <v>201047670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Шелли Груп</v>
      </c>
      <c r="B309" s="627" t="str">
        <f t="shared" si="25"/>
        <v>201047670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Шелли Груп</v>
      </c>
      <c r="B310" s="627" t="str">
        <f t="shared" si="25"/>
        <v>201047670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Шелли Груп</v>
      </c>
      <c r="B311" s="627" t="str">
        <f t="shared" si="25"/>
        <v>201047670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Шелли Груп</v>
      </c>
      <c r="B312" s="627" t="str">
        <f t="shared" si="25"/>
        <v>201047670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Шелли Груп</v>
      </c>
      <c r="B313" s="627" t="str">
        <f t="shared" si="25"/>
        <v>201047670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Шелли Груп</v>
      </c>
      <c r="B314" s="627" t="str">
        <f t="shared" si="25"/>
        <v>201047670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Шелли Груп</v>
      </c>
      <c r="B315" s="627" t="str">
        <f t="shared" si="25"/>
        <v>201047670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Шелли Груп</v>
      </c>
      <c r="B316" s="627" t="str">
        <f t="shared" si="25"/>
        <v>201047670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Шелли Груп</v>
      </c>
      <c r="B317" s="627" t="str">
        <f t="shared" si="25"/>
        <v>201047670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Шелли Груп</v>
      </c>
      <c r="B318" s="627" t="str">
        <f t="shared" si="25"/>
        <v>201047670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Шелли Груп</v>
      </c>
      <c r="B319" s="627" t="str">
        <f t="shared" si="25"/>
        <v>201047670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Шелли Груп</v>
      </c>
      <c r="B320" s="627" t="str">
        <f t="shared" si="25"/>
        <v>201047670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Шелли Груп</v>
      </c>
      <c r="B321" s="627" t="str">
        <f t="shared" si="25"/>
        <v>201047670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Шелли Груп</v>
      </c>
      <c r="B322" s="627" t="str">
        <f t="shared" si="25"/>
        <v>201047670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Шелли Груп</v>
      </c>
      <c r="B323" s="627" t="str">
        <f t="shared" si="25"/>
        <v>201047670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Шелли Груп</v>
      </c>
      <c r="B324" s="627" t="str">
        <f t="shared" si="25"/>
        <v>201047670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Шелли Груп</v>
      </c>
      <c r="B325" s="627" t="str">
        <f t="shared" si="25"/>
        <v>201047670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Шелли Груп</v>
      </c>
      <c r="B326" s="627" t="str">
        <f t="shared" si="25"/>
        <v>201047670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Шелли Груп</v>
      </c>
      <c r="B327" s="627" t="str">
        <f t="shared" si="25"/>
        <v>201047670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Шелли Груп</v>
      </c>
      <c r="B328" s="627" t="str">
        <f t="shared" si="25"/>
        <v>201047670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8310</v>
      </c>
    </row>
    <row r="329" spans="1:8">
      <c r="A329" s="627" t="str">
        <f t="shared" si="24"/>
        <v>Шелли Груп</v>
      </c>
      <c r="B329" s="627" t="str">
        <f t="shared" si="25"/>
        <v>201047670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Шелли Груп</v>
      </c>
      <c r="B330" s="627" t="str">
        <f t="shared" si="25"/>
        <v>201047670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Шелли Груп</v>
      </c>
      <c r="B331" s="627" t="str">
        <f t="shared" si="25"/>
        <v>201047670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Шелли Груп</v>
      </c>
      <c r="B332" s="627" t="str">
        <f t="shared" si="25"/>
        <v>201047670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8310</v>
      </c>
    </row>
    <row r="333" spans="1:8">
      <c r="A333" s="627" t="str">
        <f t="shared" si="24"/>
        <v>Шелли Груп</v>
      </c>
      <c r="B333" s="627" t="str">
        <f t="shared" si="25"/>
        <v>201047670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Шелли Груп</v>
      </c>
      <c r="B334" s="627" t="str">
        <f t="shared" si="25"/>
        <v>201047670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Шелли Груп</v>
      </c>
      <c r="B335" s="627" t="str">
        <f t="shared" si="25"/>
        <v>201047670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Шелли Груп</v>
      </c>
      <c r="B336" s="627" t="str">
        <f t="shared" si="25"/>
        <v>201047670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Шелли Груп</v>
      </c>
      <c r="B337" s="627" t="str">
        <f t="shared" si="25"/>
        <v>201047670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Шелли Груп</v>
      </c>
      <c r="B338" s="627" t="str">
        <f t="shared" si="25"/>
        <v>201047670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Шелли Груп</v>
      </c>
      <c r="B339" s="627" t="str">
        <f t="shared" si="25"/>
        <v>201047670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Шелли Груп</v>
      </c>
      <c r="B340" s="627" t="str">
        <f t="shared" si="25"/>
        <v>201047670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Шелли Груп</v>
      </c>
      <c r="B341" s="627" t="str">
        <f t="shared" si="25"/>
        <v>201047670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Шелли Груп</v>
      </c>
      <c r="B342" s="627" t="str">
        <f t="shared" si="25"/>
        <v>201047670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Шелли Груп</v>
      </c>
      <c r="B343" s="627" t="str">
        <f t="shared" si="25"/>
        <v>201047670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Шелли Груп</v>
      </c>
      <c r="B344" s="627" t="str">
        <f t="shared" si="25"/>
        <v>201047670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Шелли Груп</v>
      </c>
      <c r="B345" s="627" t="str">
        <f t="shared" si="25"/>
        <v>201047670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Шелли Груп</v>
      </c>
      <c r="B346" s="627" t="str">
        <f t="shared" ref="B346:B409" si="28">pdeBulstat</f>
        <v>201047670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8310</v>
      </c>
    </row>
    <row r="347" spans="1:8">
      <c r="A347" s="627" t="str">
        <f t="shared" si="27"/>
        <v>Шелли Груп</v>
      </c>
      <c r="B347" s="627" t="str">
        <f t="shared" si="28"/>
        <v>201047670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Шелли Груп</v>
      </c>
      <c r="B348" s="627" t="str">
        <f t="shared" si="28"/>
        <v>201047670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Шелли Груп</v>
      </c>
      <c r="B349" s="627" t="str">
        <f t="shared" si="28"/>
        <v>201047670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8310</v>
      </c>
    </row>
    <row r="350" spans="1:8">
      <c r="A350" s="627" t="str">
        <f t="shared" si="27"/>
        <v>Шелли Груп</v>
      </c>
      <c r="B350" s="627" t="str">
        <f t="shared" si="28"/>
        <v>201047670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42543</v>
      </c>
    </row>
    <row r="351" spans="1:8">
      <c r="A351" s="627" t="str">
        <f t="shared" si="27"/>
        <v>Шелли Груп</v>
      </c>
      <c r="B351" s="627" t="str">
        <f t="shared" si="28"/>
        <v>201047670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Шелли Груп</v>
      </c>
      <c r="B352" s="627" t="str">
        <f t="shared" si="28"/>
        <v>201047670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Шелли Груп</v>
      </c>
      <c r="B353" s="627" t="str">
        <f t="shared" si="28"/>
        <v>201047670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Шелли Груп</v>
      </c>
      <c r="B354" s="627" t="str">
        <f t="shared" si="28"/>
        <v>201047670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42543</v>
      </c>
    </row>
    <row r="355" spans="1:8">
      <c r="A355" s="627" t="str">
        <f t="shared" si="27"/>
        <v>Шелли Груп</v>
      </c>
      <c r="B355" s="627" t="str">
        <f t="shared" si="28"/>
        <v>201047670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Шелли Груп</v>
      </c>
      <c r="B356" s="627" t="str">
        <f t="shared" si="28"/>
        <v>201047670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Шелли Груп</v>
      </c>
      <c r="B357" s="627" t="str">
        <f t="shared" si="28"/>
        <v>201047670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Шелли Груп</v>
      </c>
      <c r="B358" s="627" t="str">
        <f t="shared" si="28"/>
        <v>201047670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Шелли Груп</v>
      </c>
      <c r="B359" s="627" t="str">
        <f t="shared" si="28"/>
        <v>201047670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Шелли Груп</v>
      </c>
      <c r="B360" s="627" t="str">
        <f t="shared" si="28"/>
        <v>201047670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Шелли Груп</v>
      </c>
      <c r="B361" s="627" t="str">
        <f t="shared" si="28"/>
        <v>201047670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Шелли Груп</v>
      </c>
      <c r="B362" s="627" t="str">
        <f t="shared" si="28"/>
        <v>201047670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Шелли Груп</v>
      </c>
      <c r="B363" s="627" t="str">
        <f t="shared" si="28"/>
        <v>201047670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Шелли Груп</v>
      </c>
      <c r="B364" s="627" t="str">
        <f t="shared" si="28"/>
        <v>201047670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Шелли Груп</v>
      </c>
      <c r="B365" s="627" t="str">
        <f t="shared" si="28"/>
        <v>201047670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Шелли Груп</v>
      </c>
      <c r="B366" s="627" t="str">
        <f t="shared" si="28"/>
        <v>201047670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Шелли Груп</v>
      </c>
      <c r="B367" s="627" t="str">
        <f t="shared" si="28"/>
        <v>201047670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22</v>
      </c>
    </row>
    <row r="368" spans="1:8">
      <c r="A368" s="627" t="str">
        <f t="shared" si="27"/>
        <v>Шелли Груп</v>
      </c>
      <c r="B368" s="627" t="str">
        <f t="shared" si="28"/>
        <v>201047670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42565</v>
      </c>
    </row>
    <row r="369" spans="1:8">
      <c r="A369" s="627" t="str">
        <f t="shared" si="27"/>
        <v>Шелли Груп</v>
      </c>
      <c r="B369" s="627" t="str">
        <f t="shared" si="28"/>
        <v>201047670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Шелли Груп</v>
      </c>
      <c r="B370" s="627" t="str">
        <f t="shared" si="28"/>
        <v>201047670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Шелли Груп</v>
      </c>
      <c r="B371" s="627" t="str">
        <f t="shared" si="28"/>
        <v>201047670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42565</v>
      </c>
    </row>
    <row r="372" spans="1:8">
      <c r="A372" s="627" t="str">
        <f t="shared" si="27"/>
        <v>Шелли Груп</v>
      </c>
      <c r="B372" s="627" t="str">
        <f t="shared" si="28"/>
        <v>201047670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Шелли Груп</v>
      </c>
      <c r="B373" s="627" t="str">
        <f t="shared" si="28"/>
        <v>201047670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Шелли Груп</v>
      </c>
      <c r="B374" s="627" t="str">
        <f t="shared" si="28"/>
        <v>201047670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Шелли Груп</v>
      </c>
      <c r="B375" s="627" t="str">
        <f t="shared" si="28"/>
        <v>201047670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Шелли Груп</v>
      </c>
      <c r="B376" s="627" t="str">
        <f t="shared" si="28"/>
        <v>201047670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Шелли Груп</v>
      </c>
      <c r="B377" s="627" t="str">
        <f t="shared" si="28"/>
        <v>201047670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-379</v>
      </c>
    </row>
    <row r="378" spans="1:8">
      <c r="A378" s="627" t="str">
        <f t="shared" si="27"/>
        <v>Шелли Груп</v>
      </c>
      <c r="B378" s="627" t="str">
        <f t="shared" si="28"/>
        <v>201047670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Шелли Груп</v>
      </c>
      <c r="B379" s="627" t="str">
        <f t="shared" si="28"/>
        <v>201047670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Шелли Груп</v>
      </c>
      <c r="B380" s="627" t="str">
        <f t="shared" si="28"/>
        <v>201047670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Шелли Груп</v>
      </c>
      <c r="B381" s="627" t="str">
        <f t="shared" si="28"/>
        <v>201047670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Шелли Груп</v>
      </c>
      <c r="B382" s="627" t="str">
        <f t="shared" si="28"/>
        <v>201047670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Шелли Груп</v>
      </c>
      <c r="B383" s="627" t="str">
        <f t="shared" si="28"/>
        <v>201047670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Шелли Груп</v>
      </c>
      <c r="B384" s="627" t="str">
        <f t="shared" si="28"/>
        <v>201047670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Шелли Груп</v>
      </c>
      <c r="B385" s="627" t="str">
        <f t="shared" si="28"/>
        <v>201047670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Шелли Груп</v>
      </c>
      <c r="B386" s="627" t="str">
        <f t="shared" si="28"/>
        <v>201047670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Шелли Груп</v>
      </c>
      <c r="B387" s="627" t="str">
        <f t="shared" si="28"/>
        <v>201047670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Шелли Груп</v>
      </c>
      <c r="B388" s="627" t="str">
        <f t="shared" si="28"/>
        <v>201047670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Шелли Груп</v>
      </c>
      <c r="B389" s="627" t="str">
        <f t="shared" si="28"/>
        <v>201047670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Шелли Груп</v>
      </c>
      <c r="B390" s="627" t="str">
        <f t="shared" si="28"/>
        <v>201047670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-379</v>
      </c>
    </row>
    <row r="391" spans="1:8">
      <c r="A391" s="627" t="str">
        <f t="shared" si="27"/>
        <v>Шелли Груп</v>
      </c>
      <c r="B391" s="627" t="str">
        <f t="shared" si="28"/>
        <v>201047670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Шелли Груп</v>
      </c>
      <c r="B392" s="627" t="str">
        <f t="shared" si="28"/>
        <v>201047670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Шелли Груп</v>
      </c>
      <c r="B393" s="627" t="str">
        <f t="shared" si="28"/>
        <v>201047670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-379</v>
      </c>
    </row>
    <row r="394" spans="1:8">
      <c r="A394" s="627" t="str">
        <f t="shared" si="27"/>
        <v>Шелли Груп</v>
      </c>
      <c r="B394" s="627" t="str">
        <f t="shared" si="28"/>
        <v>201047670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Шелли Груп</v>
      </c>
      <c r="B395" s="627" t="str">
        <f t="shared" si="28"/>
        <v>201047670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Шелли Груп</v>
      </c>
      <c r="B396" s="627" t="str">
        <f t="shared" si="28"/>
        <v>201047670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Шелли Груп</v>
      </c>
      <c r="B397" s="627" t="str">
        <f t="shared" si="28"/>
        <v>201047670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Шелли Груп</v>
      </c>
      <c r="B398" s="627" t="str">
        <f t="shared" si="28"/>
        <v>201047670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Шелли Груп</v>
      </c>
      <c r="B399" s="627" t="str">
        <f t="shared" si="28"/>
        <v>201047670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Шелли Груп</v>
      </c>
      <c r="B400" s="627" t="str">
        <f t="shared" si="28"/>
        <v>201047670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Шелли Груп</v>
      </c>
      <c r="B401" s="627" t="str">
        <f t="shared" si="28"/>
        <v>201047670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Шелли Груп</v>
      </c>
      <c r="B402" s="627" t="str">
        <f t="shared" si="28"/>
        <v>201047670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Шелли Груп</v>
      </c>
      <c r="B403" s="627" t="str">
        <f t="shared" si="28"/>
        <v>201047670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Шелли Груп</v>
      </c>
      <c r="B404" s="627" t="str">
        <f t="shared" si="28"/>
        <v>201047670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Шелли Груп</v>
      </c>
      <c r="B405" s="627" t="str">
        <f t="shared" si="28"/>
        <v>201047670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Шелли Груп</v>
      </c>
      <c r="B406" s="627" t="str">
        <f t="shared" si="28"/>
        <v>201047670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Шелли Груп</v>
      </c>
      <c r="B407" s="627" t="str">
        <f t="shared" si="28"/>
        <v>201047670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Шелли Груп</v>
      </c>
      <c r="B408" s="627" t="str">
        <f t="shared" si="28"/>
        <v>201047670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Шелли Груп</v>
      </c>
      <c r="B409" s="627" t="str">
        <f t="shared" si="28"/>
        <v>201047670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Шелли Груп</v>
      </c>
      <c r="B410" s="627" t="str">
        <f t="shared" ref="B410:B459" si="31">pdeBulstat</f>
        <v>201047670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Шелли Груп</v>
      </c>
      <c r="B411" s="627" t="str">
        <f t="shared" si="31"/>
        <v>201047670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Шелли Груп</v>
      </c>
      <c r="B412" s="627" t="str">
        <f t="shared" si="31"/>
        <v>201047670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Шелли Груп</v>
      </c>
      <c r="B413" s="627" t="str">
        <f t="shared" si="31"/>
        <v>201047670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Шелли Груп</v>
      </c>
      <c r="B414" s="627" t="str">
        <f t="shared" si="31"/>
        <v>201047670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Шелли Груп</v>
      </c>
      <c r="B415" s="627" t="str">
        <f t="shared" si="31"/>
        <v>201047670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Шелли Груп</v>
      </c>
      <c r="B416" s="627" t="str">
        <f t="shared" si="31"/>
        <v>201047670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62847</v>
      </c>
    </row>
    <row r="417" spans="1:8">
      <c r="A417" s="627" t="str">
        <f t="shared" si="30"/>
        <v>Шелли Груп</v>
      </c>
      <c r="B417" s="627" t="str">
        <f t="shared" si="31"/>
        <v>201047670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Шелли Груп</v>
      </c>
      <c r="B418" s="627" t="str">
        <f t="shared" si="31"/>
        <v>201047670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Шелли Груп</v>
      </c>
      <c r="B419" s="627" t="str">
        <f t="shared" si="31"/>
        <v>201047670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Шелли Груп</v>
      </c>
      <c r="B420" s="627" t="str">
        <f t="shared" si="31"/>
        <v>201047670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62847</v>
      </c>
    </row>
    <row r="421" spans="1:8">
      <c r="A421" s="627" t="str">
        <f t="shared" si="30"/>
        <v>Шелли Груп</v>
      </c>
      <c r="B421" s="627" t="str">
        <f t="shared" si="31"/>
        <v>201047670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-379</v>
      </c>
    </row>
    <row r="422" spans="1:8">
      <c r="A422" s="627" t="str">
        <f t="shared" si="30"/>
        <v>Шелли Груп</v>
      </c>
      <c r="B422" s="627" t="str">
        <f t="shared" si="31"/>
        <v>201047670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Шелли Груп</v>
      </c>
      <c r="B423" s="627" t="str">
        <f t="shared" si="31"/>
        <v>201047670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Шелли Груп</v>
      </c>
      <c r="B424" s="627" t="str">
        <f t="shared" si="31"/>
        <v>201047670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Шелли Груп</v>
      </c>
      <c r="B425" s="627" t="str">
        <f t="shared" si="31"/>
        <v>201047670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Шелли Груп</v>
      </c>
      <c r="B426" s="627" t="str">
        <f t="shared" si="31"/>
        <v>201047670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Шелли Груп</v>
      </c>
      <c r="B427" s="627" t="str">
        <f t="shared" si="31"/>
        <v>201047670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Шелли Груп</v>
      </c>
      <c r="B428" s="627" t="str">
        <f t="shared" si="31"/>
        <v>201047670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Шелли Груп</v>
      </c>
      <c r="B429" s="627" t="str">
        <f t="shared" si="31"/>
        <v>201047670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Шелли Груп</v>
      </c>
      <c r="B430" s="627" t="str">
        <f t="shared" si="31"/>
        <v>201047670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Шелли Груп</v>
      </c>
      <c r="B431" s="627" t="str">
        <f t="shared" si="31"/>
        <v>201047670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Шелли Груп</v>
      </c>
      <c r="B432" s="627" t="str">
        <f t="shared" si="31"/>
        <v>201047670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Шелли Груп</v>
      </c>
      <c r="B433" s="627" t="str">
        <f t="shared" si="31"/>
        <v>201047670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-1</v>
      </c>
    </row>
    <row r="434" spans="1:8">
      <c r="A434" s="627" t="str">
        <f t="shared" si="30"/>
        <v>Шелли Груп</v>
      </c>
      <c r="B434" s="627" t="str">
        <f t="shared" si="31"/>
        <v>201047670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62467</v>
      </c>
    </row>
    <row r="435" spans="1:8">
      <c r="A435" s="627" t="str">
        <f t="shared" si="30"/>
        <v>Шелли Груп</v>
      </c>
      <c r="B435" s="627" t="str">
        <f t="shared" si="31"/>
        <v>201047670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Шелли Груп</v>
      </c>
      <c r="B436" s="627" t="str">
        <f t="shared" si="31"/>
        <v>201047670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Шелли Груп</v>
      </c>
      <c r="B437" s="627" t="str">
        <f t="shared" si="31"/>
        <v>201047670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62467</v>
      </c>
    </row>
    <row r="438" spans="1:8">
      <c r="A438" s="627" t="str">
        <f t="shared" si="30"/>
        <v>Шелли Груп</v>
      </c>
      <c r="B438" s="627" t="str">
        <f t="shared" si="31"/>
        <v>201047670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Шелли Груп</v>
      </c>
      <c r="B439" s="627" t="str">
        <f t="shared" si="31"/>
        <v>201047670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Шелли Груп</v>
      </c>
      <c r="B440" s="627" t="str">
        <f t="shared" si="31"/>
        <v>201047670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Шелли Груп</v>
      </c>
      <c r="B441" s="627" t="str">
        <f t="shared" si="31"/>
        <v>201047670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Шелли Груп</v>
      </c>
      <c r="B442" s="627" t="str">
        <f t="shared" si="31"/>
        <v>201047670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Шелли Груп</v>
      </c>
      <c r="B443" s="627" t="str">
        <f t="shared" si="31"/>
        <v>201047670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Шелли Груп</v>
      </c>
      <c r="B444" s="627" t="str">
        <f t="shared" si="31"/>
        <v>201047670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Шелли Груп</v>
      </c>
      <c r="B445" s="627" t="str">
        <f t="shared" si="31"/>
        <v>201047670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Шелли Груп</v>
      </c>
      <c r="B446" s="627" t="str">
        <f t="shared" si="31"/>
        <v>201047670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Шелли Груп</v>
      </c>
      <c r="B447" s="627" t="str">
        <f t="shared" si="31"/>
        <v>201047670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Шелли Груп</v>
      </c>
      <c r="B448" s="627" t="str">
        <f t="shared" si="31"/>
        <v>201047670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Шелли Груп</v>
      </c>
      <c r="B449" s="627" t="str">
        <f t="shared" si="31"/>
        <v>201047670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Шелли Груп</v>
      </c>
      <c r="B450" s="627" t="str">
        <f t="shared" si="31"/>
        <v>201047670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Шелли Груп</v>
      </c>
      <c r="B451" s="627" t="str">
        <f t="shared" si="31"/>
        <v>201047670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Шелли Груп</v>
      </c>
      <c r="B452" s="627" t="str">
        <f t="shared" si="31"/>
        <v>201047670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Шелли Груп</v>
      </c>
      <c r="B453" s="627" t="str">
        <f t="shared" si="31"/>
        <v>201047670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Шелли Груп</v>
      </c>
      <c r="B454" s="627" t="str">
        <f t="shared" si="31"/>
        <v>201047670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Шелли Груп</v>
      </c>
      <c r="B455" s="627" t="str">
        <f t="shared" si="31"/>
        <v>201047670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Шелли Груп</v>
      </c>
      <c r="B456" s="627" t="str">
        <f t="shared" si="31"/>
        <v>201047670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Шелли Груп</v>
      </c>
      <c r="B457" s="627" t="str">
        <f t="shared" si="31"/>
        <v>201047670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Шелли Груп</v>
      </c>
      <c r="B458" s="627" t="str">
        <f t="shared" si="31"/>
        <v>201047670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Шелли Груп</v>
      </c>
      <c r="B459" s="627" t="str">
        <f t="shared" si="31"/>
        <v>201047670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Шелли Груп</v>
      </c>
      <c r="B461" s="627" t="str">
        <f t="shared" ref="B461:B524" si="34">pdeBulstat</f>
        <v>201047670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Шелли Груп</v>
      </c>
      <c r="B462" s="627" t="str">
        <f t="shared" si="34"/>
        <v>201047670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100</v>
      </c>
    </row>
    <row r="463" spans="1:8">
      <c r="A463" s="627" t="str">
        <f t="shared" si="33"/>
        <v>Шелли Груп</v>
      </c>
      <c r="B463" s="627" t="str">
        <f t="shared" si="34"/>
        <v>201047670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0</v>
      </c>
    </row>
    <row r="464" spans="1:8">
      <c r="A464" s="627" t="str">
        <f t="shared" si="33"/>
        <v>Шелли Груп</v>
      </c>
      <c r="B464" s="627" t="str">
        <f t="shared" si="34"/>
        <v>201047670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Шелли Груп</v>
      </c>
      <c r="B465" s="627" t="str">
        <f t="shared" si="34"/>
        <v>201047670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194</v>
      </c>
    </row>
    <row r="466" spans="1:8">
      <c r="A466" s="627" t="str">
        <f t="shared" si="33"/>
        <v>Шелли Груп</v>
      </c>
      <c r="B466" s="627" t="str">
        <f t="shared" si="34"/>
        <v>201047670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Шелли Груп</v>
      </c>
      <c r="B467" s="627" t="str">
        <f t="shared" si="34"/>
        <v>201047670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Шелли Груп</v>
      </c>
      <c r="B468" s="627" t="str">
        <f t="shared" si="34"/>
        <v>201047670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Шелли Груп</v>
      </c>
      <c r="B469" s="627" t="str">
        <f t="shared" si="34"/>
        <v>201047670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294</v>
      </c>
    </row>
    <row r="470" spans="1:8">
      <c r="A470" s="627" t="str">
        <f t="shared" si="33"/>
        <v>Шелли Груп</v>
      </c>
      <c r="B470" s="627" t="str">
        <f t="shared" si="34"/>
        <v>201047670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Шелли Груп</v>
      </c>
      <c r="B471" s="627" t="str">
        <f t="shared" si="34"/>
        <v>201047670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Шелли Груп</v>
      </c>
      <c r="B472" s="627" t="str">
        <f t="shared" si="34"/>
        <v>201047670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8</v>
      </c>
    </row>
    <row r="473" spans="1:8">
      <c r="A473" s="627" t="str">
        <f t="shared" si="33"/>
        <v>Шелли Груп</v>
      </c>
      <c r="B473" s="627" t="str">
        <f t="shared" si="34"/>
        <v>201047670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Шелли Груп</v>
      </c>
      <c r="B474" s="627" t="str">
        <f t="shared" si="34"/>
        <v>201047670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Шелли Груп</v>
      </c>
      <c r="B475" s="627" t="str">
        <f t="shared" si="34"/>
        <v>201047670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Шелли Груп</v>
      </c>
      <c r="B476" s="627" t="str">
        <f t="shared" si="34"/>
        <v>201047670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8</v>
      </c>
    </row>
    <row r="477" spans="1:8">
      <c r="A477" s="627" t="str">
        <f t="shared" si="33"/>
        <v>Шелли Груп</v>
      </c>
      <c r="B477" s="627" t="str">
        <f t="shared" si="34"/>
        <v>201047670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8027</v>
      </c>
    </row>
    <row r="478" spans="1:8">
      <c r="A478" s="627" t="str">
        <f t="shared" si="33"/>
        <v>Шелли Груп</v>
      </c>
      <c r="B478" s="627" t="str">
        <f t="shared" si="34"/>
        <v>201047670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7927</v>
      </c>
    </row>
    <row r="479" spans="1:8">
      <c r="A479" s="627" t="str">
        <f t="shared" si="33"/>
        <v>Шелли Груп</v>
      </c>
      <c r="B479" s="627" t="str">
        <f t="shared" si="34"/>
        <v>201047670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Шелли Груп</v>
      </c>
      <c r="B480" s="627" t="str">
        <f t="shared" si="34"/>
        <v>201047670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100</v>
      </c>
    </row>
    <row r="481" spans="1:8">
      <c r="A481" s="627" t="str">
        <f t="shared" si="33"/>
        <v>Шелли Груп</v>
      </c>
      <c r="B481" s="627" t="str">
        <f t="shared" si="34"/>
        <v>201047670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Шелли Груп</v>
      </c>
      <c r="B482" s="627" t="str">
        <f t="shared" si="34"/>
        <v>201047670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Шелли Груп</v>
      </c>
      <c r="B483" s="627" t="str">
        <f t="shared" si="34"/>
        <v>201047670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Шелли Груп</v>
      </c>
      <c r="B484" s="627" t="str">
        <f t="shared" si="34"/>
        <v>201047670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Шелли Груп</v>
      </c>
      <c r="B485" s="627" t="str">
        <f t="shared" si="34"/>
        <v>201047670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Шелли Груп</v>
      </c>
      <c r="B486" s="627" t="str">
        <f t="shared" si="34"/>
        <v>201047670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Шелли Груп</v>
      </c>
      <c r="B487" s="627" t="str">
        <f t="shared" si="34"/>
        <v>201047670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Шелли Груп</v>
      </c>
      <c r="B488" s="627" t="str">
        <f t="shared" si="34"/>
        <v>201047670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8027</v>
      </c>
    </row>
    <row r="489" spans="1:8">
      <c r="A489" s="627" t="str">
        <f t="shared" si="33"/>
        <v>Шелли Груп</v>
      </c>
      <c r="B489" s="627" t="str">
        <f t="shared" si="34"/>
        <v>201047670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Шелли Груп</v>
      </c>
      <c r="B490" s="627" t="str">
        <f t="shared" si="34"/>
        <v>201047670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8329</v>
      </c>
    </row>
    <row r="491" spans="1:8">
      <c r="A491" s="627" t="str">
        <f t="shared" si="33"/>
        <v>Шелли Груп</v>
      </c>
      <c r="B491" s="627" t="str">
        <f t="shared" si="34"/>
        <v>201047670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Шелли Груп</v>
      </c>
      <c r="B492" s="627" t="str">
        <f t="shared" si="34"/>
        <v>201047670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Шелли Груп</v>
      </c>
      <c r="B493" s="627" t="str">
        <f t="shared" si="34"/>
        <v>201047670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Шелли Груп</v>
      </c>
      <c r="B494" s="627" t="str">
        <f t="shared" si="34"/>
        <v>201047670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Шелли Груп</v>
      </c>
      <c r="B495" s="627" t="str">
        <f t="shared" si="34"/>
        <v>201047670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Шелли Груп</v>
      </c>
      <c r="B496" s="627" t="str">
        <f t="shared" si="34"/>
        <v>201047670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Шелли Груп</v>
      </c>
      <c r="B497" s="627" t="str">
        <f t="shared" si="34"/>
        <v>201047670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Шелли Груп</v>
      </c>
      <c r="B498" s="627" t="str">
        <f t="shared" si="34"/>
        <v>201047670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Шелли Груп</v>
      </c>
      <c r="B499" s="627" t="str">
        <f t="shared" si="34"/>
        <v>201047670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Шелли Груп</v>
      </c>
      <c r="B500" s="627" t="str">
        <f t="shared" si="34"/>
        <v>201047670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Шелли Груп</v>
      </c>
      <c r="B501" s="627" t="str">
        <f t="shared" si="34"/>
        <v>201047670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Шелли Груп</v>
      </c>
      <c r="B502" s="627" t="str">
        <f t="shared" si="34"/>
        <v>201047670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Шелли Груп</v>
      </c>
      <c r="B503" s="627" t="str">
        <f t="shared" si="34"/>
        <v>201047670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Шелли Груп</v>
      </c>
      <c r="B504" s="627" t="str">
        <f t="shared" si="34"/>
        <v>201047670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Шелли Груп</v>
      </c>
      <c r="B505" s="627" t="str">
        <f t="shared" si="34"/>
        <v>201047670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Шелли Груп</v>
      </c>
      <c r="B506" s="627" t="str">
        <f t="shared" si="34"/>
        <v>201047670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Шелли Груп</v>
      </c>
      <c r="B507" s="627" t="str">
        <f t="shared" si="34"/>
        <v>201047670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Шелли Груп</v>
      </c>
      <c r="B508" s="627" t="str">
        <f t="shared" si="34"/>
        <v>201047670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Шелли Груп</v>
      </c>
      <c r="B509" s="627" t="str">
        <f t="shared" si="34"/>
        <v>201047670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Шелли Груп</v>
      </c>
      <c r="B510" s="627" t="str">
        <f t="shared" si="34"/>
        <v>201047670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Шелли Груп</v>
      </c>
      <c r="B511" s="627" t="str">
        <f t="shared" si="34"/>
        <v>201047670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Шелли Груп</v>
      </c>
      <c r="B512" s="627" t="str">
        <f t="shared" si="34"/>
        <v>201047670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Шелли Груп</v>
      </c>
      <c r="B513" s="627" t="str">
        <f t="shared" si="34"/>
        <v>201047670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Шелли Груп</v>
      </c>
      <c r="B514" s="627" t="str">
        <f t="shared" si="34"/>
        <v>201047670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Шелли Груп</v>
      </c>
      <c r="B515" s="627" t="str">
        <f t="shared" si="34"/>
        <v>201047670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Шелли Груп</v>
      </c>
      <c r="B516" s="627" t="str">
        <f t="shared" si="34"/>
        <v>201047670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Шелли Груп</v>
      </c>
      <c r="B517" s="627" t="str">
        <f t="shared" si="34"/>
        <v>201047670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Шелли Груп</v>
      </c>
      <c r="B518" s="627" t="str">
        <f t="shared" si="34"/>
        <v>201047670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Шелли Груп</v>
      </c>
      <c r="B519" s="627" t="str">
        <f t="shared" si="34"/>
        <v>201047670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Шелли Груп</v>
      </c>
      <c r="B520" s="627" t="str">
        <f t="shared" si="34"/>
        <v>201047670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Шелли Груп</v>
      </c>
      <c r="B521" s="627" t="str">
        <f t="shared" si="34"/>
        <v>201047670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Шелли Груп</v>
      </c>
      <c r="B522" s="627" t="str">
        <f t="shared" si="34"/>
        <v>201047670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Шелли Груп</v>
      </c>
      <c r="B523" s="627" t="str">
        <f t="shared" si="34"/>
        <v>201047670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Шелли Груп</v>
      </c>
      <c r="B524" s="627" t="str">
        <f t="shared" si="34"/>
        <v>201047670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Шелли Груп</v>
      </c>
      <c r="B525" s="627" t="str">
        <f t="shared" ref="B525:B588" si="37">pdeBulstat</f>
        <v>201047670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Шелли Груп</v>
      </c>
      <c r="B526" s="627" t="str">
        <f t="shared" si="37"/>
        <v>201047670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Шелли Груп</v>
      </c>
      <c r="B527" s="627" t="str">
        <f t="shared" si="37"/>
        <v>201047670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Шелли Груп</v>
      </c>
      <c r="B528" s="627" t="str">
        <f t="shared" si="37"/>
        <v>201047670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Шелли Груп</v>
      </c>
      <c r="B529" s="627" t="str">
        <f t="shared" si="37"/>
        <v>201047670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Шелли Груп</v>
      </c>
      <c r="B530" s="627" t="str">
        <f t="shared" si="37"/>
        <v>201047670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Шелли Груп</v>
      </c>
      <c r="B531" s="627" t="str">
        <f t="shared" si="37"/>
        <v>201047670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Шелли Груп</v>
      </c>
      <c r="B532" s="627" t="str">
        <f t="shared" si="37"/>
        <v>201047670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Шелли Груп</v>
      </c>
      <c r="B533" s="627" t="str">
        <f t="shared" si="37"/>
        <v>201047670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Шелли Груп</v>
      </c>
      <c r="B534" s="627" t="str">
        <f t="shared" si="37"/>
        <v>201047670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Шелли Груп</v>
      </c>
      <c r="B535" s="627" t="str">
        <f t="shared" si="37"/>
        <v>201047670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Шелли Груп</v>
      </c>
      <c r="B536" s="627" t="str">
        <f t="shared" si="37"/>
        <v>201047670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Шелли Груп</v>
      </c>
      <c r="B537" s="627" t="str">
        <f t="shared" si="37"/>
        <v>201047670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Шелли Груп</v>
      </c>
      <c r="B538" s="627" t="str">
        <f t="shared" si="37"/>
        <v>201047670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Шелли Груп</v>
      </c>
      <c r="B539" s="627" t="str">
        <f t="shared" si="37"/>
        <v>201047670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Шелли Груп</v>
      </c>
      <c r="B540" s="627" t="str">
        <f t="shared" si="37"/>
        <v>201047670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Шелли Груп</v>
      </c>
      <c r="B541" s="627" t="str">
        <f t="shared" si="37"/>
        <v>201047670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Шелли Груп</v>
      </c>
      <c r="B542" s="627" t="str">
        <f t="shared" si="37"/>
        <v>201047670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Шелли Груп</v>
      </c>
      <c r="B543" s="627" t="str">
        <f t="shared" si="37"/>
        <v>201047670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Шелли Груп</v>
      </c>
      <c r="B544" s="627" t="str">
        <f t="shared" si="37"/>
        <v>201047670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Шелли Груп</v>
      </c>
      <c r="B545" s="627" t="str">
        <f t="shared" si="37"/>
        <v>201047670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Шелли Груп</v>
      </c>
      <c r="B546" s="627" t="str">
        <f t="shared" si="37"/>
        <v>201047670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Шелли Груп</v>
      </c>
      <c r="B547" s="627" t="str">
        <f t="shared" si="37"/>
        <v>201047670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Шелли Груп</v>
      </c>
      <c r="B548" s="627" t="str">
        <f t="shared" si="37"/>
        <v>201047670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Шелли Груп</v>
      </c>
      <c r="B549" s="627" t="str">
        <f t="shared" si="37"/>
        <v>201047670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Шелли Груп</v>
      </c>
      <c r="B550" s="627" t="str">
        <f t="shared" si="37"/>
        <v>201047670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Шелли Груп</v>
      </c>
      <c r="B551" s="627" t="str">
        <f t="shared" si="37"/>
        <v>201047670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Шелли Груп</v>
      </c>
      <c r="B552" s="627" t="str">
        <f t="shared" si="37"/>
        <v>201047670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100</v>
      </c>
    </row>
    <row r="553" spans="1:8">
      <c r="A553" s="627" t="str">
        <f t="shared" si="36"/>
        <v>Шелли Груп</v>
      </c>
      <c r="B553" s="627" t="str">
        <f t="shared" si="37"/>
        <v>201047670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0</v>
      </c>
    </row>
    <row r="554" spans="1:8">
      <c r="A554" s="627" t="str">
        <f t="shared" si="36"/>
        <v>Шелли Груп</v>
      </c>
      <c r="B554" s="627" t="str">
        <f t="shared" si="37"/>
        <v>201047670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Шелли Груп</v>
      </c>
      <c r="B555" s="627" t="str">
        <f t="shared" si="37"/>
        <v>201047670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194</v>
      </c>
    </row>
    <row r="556" spans="1:8">
      <c r="A556" s="627" t="str">
        <f t="shared" si="36"/>
        <v>Шелли Груп</v>
      </c>
      <c r="B556" s="627" t="str">
        <f t="shared" si="37"/>
        <v>201047670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Шелли Груп</v>
      </c>
      <c r="B557" s="627" t="str">
        <f t="shared" si="37"/>
        <v>201047670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Шелли Груп</v>
      </c>
      <c r="B558" s="627" t="str">
        <f t="shared" si="37"/>
        <v>201047670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Шелли Груп</v>
      </c>
      <c r="B559" s="627" t="str">
        <f t="shared" si="37"/>
        <v>201047670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294</v>
      </c>
    </row>
    <row r="560" spans="1:8">
      <c r="A560" s="627" t="str">
        <f t="shared" si="36"/>
        <v>Шелли Груп</v>
      </c>
      <c r="B560" s="627" t="str">
        <f t="shared" si="37"/>
        <v>201047670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Шелли Груп</v>
      </c>
      <c r="B561" s="627" t="str">
        <f t="shared" si="37"/>
        <v>201047670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Шелли Груп</v>
      </c>
      <c r="B562" s="627" t="str">
        <f t="shared" si="37"/>
        <v>201047670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8</v>
      </c>
    </row>
    <row r="563" spans="1:8">
      <c r="A563" s="627" t="str">
        <f t="shared" si="36"/>
        <v>Шелли Груп</v>
      </c>
      <c r="B563" s="627" t="str">
        <f t="shared" si="37"/>
        <v>201047670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Шелли Груп</v>
      </c>
      <c r="B564" s="627" t="str">
        <f t="shared" si="37"/>
        <v>201047670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Шелли Груп</v>
      </c>
      <c r="B565" s="627" t="str">
        <f t="shared" si="37"/>
        <v>201047670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Шелли Груп</v>
      </c>
      <c r="B566" s="627" t="str">
        <f t="shared" si="37"/>
        <v>201047670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8</v>
      </c>
    </row>
    <row r="567" spans="1:8">
      <c r="A567" s="627" t="str">
        <f t="shared" si="36"/>
        <v>Шелли Груп</v>
      </c>
      <c r="B567" s="627" t="str">
        <f t="shared" si="37"/>
        <v>201047670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8027</v>
      </c>
    </row>
    <row r="568" spans="1:8">
      <c r="A568" s="627" t="str">
        <f t="shared" si="36"/>
        <v>Шелли Груп</v>
      </c>
      <c r="B568" s="627" t="str">
        <f t="shared" si="37"/>
        <v>201047670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7927</v>
      </c>
    </row>
    <row r="569" spans="1:8">
      <c r="A569" s="627" t="str">
        <f t="shared" si="36"/>
        <v>Шелли Груп</v>
      </c>
      <c r="B569" s="627" t="str">
        <f t="shared" si="37"/>
        <v>201047670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Шелли Груп</v>
      </c>
      <c r="B570" s="627" t="str">
        <f t="shared" si="37"/>
        <v>201047670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100</v>
      </c>
    </row>
    <row r="571" spans="1:8">
      <c r="A571" s="627" t="str">
        <f t="shared" si="36"/>
        <v>Шелли Груп</v>
      </c>
      <c r="B571" s="627" t="str">
        <f t="shared" si="37"/>
        <v>201047670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Шелли Груп</v>
      </c>
      <c r="B572" s="627" t="str">
        <f t="shared" si="37"/>
        <v>201047670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Шелли Груп</v>
      </c>
      <c r="B573" s="627" t="str">
        <f t="shared" si="37"/>
        <v>201047670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Шелли Груп</v>
      </c>
      <c r="B574" s="627" t="str">
        <f t="shared" si="37"/>
        <v>201047670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Шелли Груп</v>
      </c>
      <c r="B575" s="627" t="str">
        <f t="shared" si="37"/>
        <v>201047670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Шелли Груп</v>
      </c>
      <c r="B576" s="627" t="str">
        <f t="shared" si="37"/>
        <v>201047670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Шелли Груп</v>
      </c>
      <c r="B577" s="627" t="str">
        <f t="shared" si="37"/>
        <v>201047670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Шелли Груп</v>
      </c>
      <c r="B578" s="627" t="str">
        <f t="shared" si="37"/>
        <v>201047670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8027</v>
      </c>
    </row>
    <row r="579" spans="1:8">
      <c r="A579" s="627" t="str">
        <f t="shared" si="36"/>
        <v>Шелли Груп</v>
      </c>
      <c r="B579" s="627" t="str">
        <f t="shared" si="37"/>
        <v>201047670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Шелли Груп</v>
      </c>
      <c r="B580" s="627" t="str">
        <f t="shared" si="37"/>
        <v>201047670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8329</v>
      </c>
    </row>
    <row r="581" spans="1:8">
      <c r="A581" s="627" t="str">
        <f t="shared" si="36"/>
        <v>Шелли Груп</v>
      </c>
      <c r="B581" s="627" t="str">
        <f t="shared" si="37"/>
        <v>201047670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Шелли Груп</v>
      </c>
      <c r="B582" s="627" t="str">
        <f t="shared" si="37"/>
        <v>201047670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Шелли Груп</v>
      </c>
      <c r="B583" s="627" t="str">
        <f t="shared" si="37"/>
        <v>201047670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Шелли Груп</v>
      </c>
      <c r="B584" s="627" t="str">
        <f t="shared" si="37"/>
        <v>201047670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Шелли Груп</v>
      </c>
      <c r="B585" s="627" t="str">
        <f t="shared" si="37"/>
        <v>201047670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Шелли Груп</v>
      </c>
      <c r="B586" s="627" t="str">
        <f t="shared" si="37"/>
        <v>201047670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Шелли Груп</v>
      </c>
      <c r="B587" s="627" t="str">
        <f t="shared" si="37"/>
        <v>201047670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Шелли Груп</v>
      </c>
      <c r="B588" s="627" t="str">
        <f t="shared" si="37"/>
        <v>201047670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Шелли Груп</v>
      </c>
      <c r="B589" s="627" t="str">
        <f t="shared" ref="B589:B652" si="40">pdeBulstat</f>
        <v>201047670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Шелли Груп</v>
      </c>
      <c r="B590" s="627" t="str">
        <f t="shared" si="40"/>
        <v>201047670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Шелли Груп</v>
      </c>
      <c r="B591" s="627" t="str">
        <f t="shared" si="40"/>
        <v>201047670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Шелли Груп</v>
      </c>
      <c r="B592" s="627" t="str">
        <f t="shared" si="40"/>
        <v>201047670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Шелли Груп</v>
      </c>
      <c r="B593" s="627" t="str">
        <f t="shared" si="40"/>
        <v>201047670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Шелли Груп</v>
      </c>
      <c r="B594" s="627" t="str">
        <f t="shared" si="40"/>
        <v>201047670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Шелли Груп</v>
      </c>
      <c r="B595" s="627" t="str">
        <f t="shared" si="40"/>
        <v>201047670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Шелли Груп</v>
      </c>
      <c r="B596" s="627" t="str">
        <f t="shared" si="40"/>
        <v>201047670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Шелли Груп</v>
      </c>
      <c r="B597" s="627" t="str">
        <f t="shared" si="40"/>
        <v>201047670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Шелли Груп</v>
      </c>
      <c r="B598" s="627" t="str">
        <f t="shared" si="40"/>
        <v>201047670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Шелли Груп</v>
      </c>
      <c r="B599" s="627" t="str">
        <f t="shared" si="40"/>
        <v>201047670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Шелли Груп</v>
      </c>
      <c r="B600" s="627" t="str">
        <f t="shared" si="40"/>
        <v>201047670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Шелли Груп</v>
      </c>
      <c r="B601" s="627" t="str">
        <f t="shared" si="40"/>
        <v>201047670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Шелли Груп</v>
      </c>
      <c r="B602" s="627" t="str">
        <f t="shared" si="40"/>
        <v>201047670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Шелли Груп</v>
      </c>
      <c r="B603" s="627" t="str">
        <f t="shared" si="40"/>
        <v>201047670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Шелли Груп</v>
      </c>
      <c r="B604" s="627" t="str">
        <f t="shared" si="40"/>
        <v>201047670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Шелли Груп</v>
      </c>
      <c r="B605" s="627" t="str">
        <f t="shared" si="40"/>
        <v>201047670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Шелли Груп</v>
      </c>
      <c r="B606" s="627" t="str">
        <f t="shared" si="40"/>
        <v>201047670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Шелли Груп</v>
      </c>
      <c r="B607" s="627" t="str">
        <f t="shared" si="40"/>
        <v>201047670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Шелли Груп</v>
      </c>
      <c r="B608" s="627" t="str">
        <f t="shared" si="40"/>
        <v>201047670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Шелли Груп</v>
      </c>
      <c r="B609" s="627" t="str">
        <f t="shared" si="40"/>
        <v>201047670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Шелли Груп</v>
      </c>
      <c r="B610" s="627" t="str">
        <f t="shared" si="40"/>
        <v>201047670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Шелли Груп</v>
      </c>
      <c r="B611" s="627" t="str">
        <f t="shared" si="40"/>
        <v>201047670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Шелли Груп</v>
      </c>
      <c r="B612" s="627" t="str">
        <f t="shared" si="40"/>
        <v>201047670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Шелли Груп</v>
      </c>
      <c r="B613" s="627" t="str">
        <f t="shared" si="40"/>
        <v>201047670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Шелли Груп</v>
      </c>
      <c r="B614" s="627" t="str">
        <f t="shared" si="40"/>
        <v>201047670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Шелли Груп</v>
      </c>
      <c r="B615" s="627" t="str">
        <f t="shared" si="40"/>
        <v>201047670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Шелли Груп</v>
      </c>
      <c r="B616" s="627" t="str">
        <f t="shared" si="40"/>
        <v>201047670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Шелли Груп</v>
      </c>
      <c r="B617" s="627" t="str">
        <f t="shared" si="40"/>
        <v>201047670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Шелли Груп</v>
      </c>
      <c r="B618" s="627" t="str">
        <f t="shared" si="40"/>
        <v>201047670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Шелли Груп</v>
      </c>
      <c r="B619" s="627" t="str">
        <f t="shared" si="40"/>
        <v>201047670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Шелли Груп</v>
      </c>
      <c r="B620" s="627" t="str">
        <f t="shared" si="40"/>
        <v>201047670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Шелли Груп</v>
      </c>
      <c r="B621" s="627" t="str">
        <f t="shared" si="40"/>
        <v>201047670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Шелли Груп</v>
      </c>
      <c r="B622" s="627" t="str">
        <f t="shared" si="40"/>
        <v>201047670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Шелли Груп</v>
      </c>
      <c r="B623" s="627" t="str">
        <f t="shared" si="40"/>
        <v>201047670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Шелли Груп</v>
      </c>
      <c r="B624" s="627" t="str">
        <f t="shared" si="40"/>
        <v>201047670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Шелли Груп</v>
      </c>
      <c r="B625" s="627" t="str">
        <f t="shared" si="40"/>
        <v>201047670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Шелли Груп</v>
      </c>
      <c r="B626" s="627" t="str">
        <f t="shared" si="40"/>
        <v>201047670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Шелли Груп</v>
      </c>
      <c r="B627" s="627" t="str">
        <f t="shared" si="40"/>
        <v>201047670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Шелли Груп</v>
      </c>
      <c r="B628" s="627" t="str">
        <f t="shared" si="40"/>
        <v>201047670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Шелли Груп</v>
      </c>
      <c r="B629" s="627" t="str">
        <f t="shared" si="40"/>
        <v>201047670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Шелли Груп</v>
      </c>
      <c r="B630" s="627" t="str">
        <f t="shared" si="40"/>
        <v>201047670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Шелли Груп</v>
      </c>
      <c r="B631" s="627" t="str">
        <f t="shared" si="40"/>
        <v>201047670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Шелли Груп</v>
      </c>
      <c r="B632" s="627" t="str">
        <f t="shared" si="40"/>
        <v>201047670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Шелли Груп</v>
      </c>
      <c r="B633" s="627" t="str">
        <f t="shared" si="40"/>
        <v>201047670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Шелли Груп</v>
      </c>
      <c r="B634" s="627" t="str">
        <f t="shared" si="40"/>
        <v>201047670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Шелли Груп</v>
      </c>
      <c r="B635" s="627" t="str">
        <f t="shared" si="40"/>
        <v>201047670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Шелли Груп</v>
      </c>
      <c r="B636" s="627" t="str">
        <f t="shared" si="40"/>
        <v>201047670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Шелли Груп</v>
      </c>
      <c r="B637" s="627" t="str">
        <f t="shared" si="40"/>
        <v>201047670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Шелли Груп</v>
      </c>
      <c r="B638" s="627" t="str">
        <f t="shared" si="40"/>
        <v>201047670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Шелли Груп</v>
      </c>
      <c r="B639" s="627" t="str">
        <f t="shared" si="40"/>
        <v>201047670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Шелли Груп</v>
      </c>
      <c r="B640" s="627" t="str">
        <f t="shared" si="40"/>
        <v>201047670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Шелли Груп</v>
      </c>
      <c r="B641" s="627" t="str">
        <f t="shared" si="40"/>
        <v>201047670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Шелли Груп</v>
      </c>
      <c r="B642" s="627" t="str">
        <f t="shared" si="40"/>
        <v>201047670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100</v>
      </c>
    </row>
    <row r="643" spans="1:8">
      <c r="A643" s="627" t="str">
        <f t="shared" si="39"/>
        <v>Шелли Груп</v>
      </c>
      <c r="B643" s="627" t="str">
        <f t="shared" si="40"/>
        <v>201047670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0</v>
      </c>
    </row>
    <row r="644" spans="1:8">
      <c r="A644" s="627" t="str">
        <f t="shared" si="39"/>
        <v>Шелли Груп</v>
      </c>
      <c r="B644" s="627" t="str">
        <f t="shared" si="40"/>
        <v>201047670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Шелли Груп</v>
      </c>
      <c r="B645" s="627" t="str">
        <f t="shared" si="40"/>
        <v>201047670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194</v>
      </c>
    </row>
    <row r="646" spans="1:8">
      <c r="A646" s="627" t="str">
        <f t="shared" si="39"/>
        <v>Шелли Груп</v>
      </c>
      <c r="B646" s="627" t="str">
        <f t="shared" si="40"/>
        <v>201047670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Шелли Груп</v>
      </c>
      <c r="B647" s="627" t="str">
        <f t="shared" si="40"/>
        <v>201047670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Шелли Груп</v>
      </c>
      <c r="B648" s="627" t="str">
        <f t="shared" si="40"/>
        <v>201047670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Шелли Груп</v>
      </c>
      <c r="B649" s="627" t="str">
        <f t="shared" si="40"/>
        <v>201047670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294</v>
      </c>
    </row>
    <row r="650" spans="1:8">
      <c r="A650" s="627" t="str">
        <f t="shared" si="39"/>
        <v>Шелли Груп</v>
      </c>
      <c r="B650" s="627" t="str">
        <f t="shared" si="40"/>
        <v>201047670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Шелли Груп</v>
      </c>
      <c r="B651" s="627" t="str">
        <f t="shared" si="40"/>
        <v>201047670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Шелли Груп</v>
      </c>
      <c r="B652" s="627" t="str">
        <f t="shared" si="40"/>
        <v>201047670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8</v>
      </c>
    </row>
    <row r="653" spans="1:8">
      <c r="A653" s="627" t="str">
        <f t="shared" ref="A653:A716" si="42">pdeName</f>
        <v>Шелли Груп</v>
      </c>
      <c r="B653" s="627" t="str">
        <f t="shared" ref="B653:B716" si="43">pdeBulstat</f>
        <v>201047670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Шелли Груп</v>
      </c>
      <c r="B654" s="627" t="str">
        <f t="shared" si="43"/>
        <v>201047670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Шелли Груп</v>
      </c>
      <c r="B655" s="627" t="str">
        <f t="shared" si="43"/>
        <v>201047670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Шелли Груп</v>
      </c>
      <c r="B656" s="627" t="str">
        <f t="shared" si="43"/>
        <v>201047670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8</v>
      </c>
    </row>
    <row r="657" spans="1:8">
      <c r="A657" s="627" t="str">
        <f t="shared" si="42"/>
        <v>Шелли Груп</v>
      </c>
      <c r="B657" s="627" t="str">
        <f t="shared" si="43"/>
        <v>201047670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8027</v>
      </c>
    </row>
    <row r="658" spans="1:8">
      <c r="A658" s="627" t="str">
        <f t="shared" si="42"/>
        <v>Шелли Груп</v>
      </c>
      <c r="B658" s="627" t="str">
        <f t="shared" si="43"/>
        <v>201047670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7927</v>
      </c>
    </row>
    <row r="659" spans="1:8">
      <c r="A659" s="627" t="str">
        <f t="shared" si="42"/>
        <v>Шелли Груп</v>
      </c>
      <c r="B659" s="627" t="str">
        <f t="shared" si="43"/>
        <v>201047670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Шелли Груп</v>
      </c>
      <c r="B660" s="627" t="str">
        <f t="shared" si="43"/>
        <v>201047670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100</v>
      </c>
    </row>
    <row r="661" spans="1:8">
      <c r="A661" s="627" t="str">
        <f t="shared" si="42"/>
        <v>Шелли Груп</v>
      </c>
      <c r="B661" s="627" t="str">
        <f t="shared" si="43"/>
        <v>201047670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Шелли Груп</v>
      </c>
      <c r="B662" s="627" t="str">
        <f t="shared" si="43"/>
        <v>201047670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Шелли Груп</v>
      </c>
      <c r="B663" s="627" t="str">
        <f t="shared" si="43"/>
        <v>201047670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Шелли Груп</v>
      </c>
      <c r="B664" s="627" t="str">
        <f t="shared" si="43"/>
        <v>201047670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Шелли Груп</v>
      </c>
      <c r="B665" s="627" t="str">
        <f t="shared" si="43"/>
        <v>201047670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Шелли Груп</v>
      </c>
      <c r="B666" s="627" t="str">
        <f t="shared" si="43"/>
        <v>201047670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Шелли Груп</v>
      </c>
      <c r="B667" s="627" t="str">
        <f t="shared" si="43"/>
        <v>201047670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Шелли Груп</v>
      </c>
      <c r="B668" s="627" t="str">
        <f t="shared" si="43"/>
        <v>201047670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8027</v>
      </c>
    </row>
    <row r="669" spans="1:8">
      <c r="A669" s="627" t="str">
        <f t="shared" si="42"/>
        <v>Шелли Груп</v>
      </c>
      <c r="B669" s="627" t="str">
        <f t="shared" si="43"/>
        <v>201047670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Шелли Груп</v>
      </c>
      <c r="B670" s="627" t="str">
        <f t="shared" si="43"/>
        <v>201047670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8329</v>
      </c>
    </row>
    <row r="671" spans="1:8">
      <c r="A671" s="627" t="str">
        <f t="shared" si="42"/>
        <v>Шелли Груп</v>
      </c>
      <c r="B671" s="627" t="str">
        <f t="shared" si="43"/>
        <v>201047670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Шелли Груп</v>
      </c>
      <c r="B672" s="627" t="str">
        <f t="shared" si="43"/>
        <v>201047670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1</v>
      </c>
    </row>
    <row r="673" spans="1:8">
      <c r="A673" s="627" t="str">
        <f t="shared" si="42"/>
        <v>Шелли Груп</v>
      </c>
      <c r="B673" s="627" t="str">
        <f t="shared" si="43"/>
        <v>201047670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0</v>
      </c>
    </row>
    <row r="674" spans="1:8">
      <c r="A674" s="627" t="str">
        <f t="shared" si="42"/>
        <v>Шелли Груп</v>
      </c>
      <c r="B674" s="627" t="str">
        <f t="shared" si="43"/>
        <v>201047670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Шелли Груп</v>
      </c>
      <c r="B675" s="627" t="str">
        <f t="shared" si="43"/>
        <v>201047670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68</v>
      </c>
    </row>
    <row r="676" spans="1:8">
      <c r="A676" s="627" t="str">
        <f t="shared" si="42"/>
        <v>Шелли Груп</v>
      </c>
      <c r="B676" s="627" t="str">
        <f t="shared" si="43"/>
        <v>201047670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Шелли Груп</v>
      </c>
      <c r="B677" s="627" t="str">
        <f t="shared" si="43"/>
        <v>201047670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Шелли Груп</v>
      </c>
      <c r="B678" s="627" t="str">
        <f t="shared" si="43"/>
        <v>201047670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Шелли Груп</v>
      </c>
      <c r="B679" s="627" t="str">
        <f t="shared" si="43"/>
        <v>201047670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69</v>
      </c>
    </row>
    <row r="680" spans="1:8">
      <c r="A680" s="627" t="str">
        <f t="shared" si="42"/>
        <v>Шелли Груп</v>
      </c>
      <c r="B680" s="627" t="str">
        <f t="shared" si="43"/>
        <v>201047670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Шелли Груп</v>
      </c>
      <c r="B681" s="627" t="str">
        <f t="shared" si="43"/>
        <v>201047670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Шелли Груп</v>
      </c>
      <c r="B682" s="627" t="str">
        <f t="shared" si="43"/>
        <v>201047670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6</v>
      </c>
    </row>
    <row r="683" spans="1:8">
      <c r="A683" s="627" t="str">
        <f t="shared" si="42"/>
        <v>Шелли Груп</v>
      </c>
      <c r="B683" s="627" t="str">
        <f t="shared" si="43"/>
        <v>201047670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Шелли Груп</v>
      </c>
      <c r="B684" s="627" t="str">
        <f t="shared" si="43"/>
        <v>201047670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Шелли Груп</v>
      </c>
      <c r="B685" s="627" t="str">
        <f t="shared" si="43"/>
        <v>201047670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Шелли Груп</v>
      </c>
      <c r="B686" s="627" t="str">
        <f t="shared" si="43"/>
        <v>201047670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6</v>
      </c>
    </row>
    <row r="687" spans="1:8">
      <c r="A687" s="627" t="str">
        <f t="shared" si="42"/>
        <v>Шелли Груп</v>
      </c>
      <c r="B687" s="627" t="str">
        <f t="shared" si="43"/>
        <v>201047670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Шелли Груп</v>
      </c>
      <c r="B688" s="627" t="str">
        <f t="shared" si="43"/>
        <v>201047670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Шелли Груп</v>
      </c>
      <c r="B689" s="627" t="str">
        <f t="shared" si="43"/>
        <v>201047670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Шелли Груп</v>
      </c>
      <c r="B690" s="627" t="str">
        <f t="shared" si="43"/>
        <v>201047670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Шелли Груп</v>
      </c>
      <c r="B691" s="627" t="str">
        <f t="shared" si="43"/>
        <v>201047670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Шелли Груп</v>
      </c>
      <c r="B692" s="627" t="str">
        <f t="shared" si="43"/>
        <v>201047670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Шелли Груп</v>
      </c>
      <c r="B693" s="627" t="str">
        <f t="shared" si="43"/>
        <v>201047670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Шелли Груп</v>
      </c>
      <c r="B694" s="627" t="str">
        <f t="shared" si="43"/>
        <v>201047670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Шелли Груп</v>
      </c>
      <c r="B695" s="627" t="str">
        <f t="shared" si="43"/>
        <v>201047670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Шелли Груп</v>
      </c>
      <c r="B696" s="627" t="str">
        <f t="shared" si="43"/>
        <v>201047670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Шелли Груп</v>
      </c>
      <c r="B697" s="627" t="str">
        <f t="shared" si="43"/>
        <v>201047670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Шелли Груп</v>
      </c>
      <c r="B698" s="627" t="str">
        <f t="shared" si="43"/>
        <v>201047670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Шелли Груп</v>
      </c>
      <c r="B699" s="627" t="str">
        <f t="shared" si="43"/>
        <v>201047670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Шелли Груп</v>
      </c>
      <c r="B700" s="627" t="str">
        <f t="shared" si="43"/>
        <v>201047670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75</v>
      </c>
    </row>
    <row r="701" spans="1:8">
      <c r="A701" s="627" t="str">
        <f t="shared" si="42"/>
        <v>Шелли Груп</v>
      </c>
      <c r="B701" s="627" t="str">
        <f t="shared" si="43"/>
        <v>201047670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Шелли Груп</v>
      </c>
      <c r="B702" s="627" t="str">
        <f t="shared" si="43"/>
        <v>201047670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11</v>
      </c>
    </row>
    <row r="703" spans="1:8">
      <c r="A703" s="627" t="str">
        <f t="shared" si="42"/>
        <v>Шелли Груп</v>
      </c>
      <c r="B703" s="627" t="str">
        <f t="shared" si="43"/>
        <v>201047670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Шелли Груп</v>
      </c>
      <c r="B704" s="627" t="str">
        <f t="shared" si="43"/>
        <v>201047670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Шелли Груп</v>
      </c>
      <c r="B705" s="627" t="str">
        <f t="shared" si="43"/>
        <v>201047670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3</v>
      </c>
    </row>
    <row r="706" spans="1:8">
      <c r="A706" s="627" t="str">
        <f t="shared" si="42"/>
        <v>Шелли Груп</v>
      </c>
      <c r="B706" s="627" t="str">
        <f t="shared" si="43"/>
        <v>201047670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Шелли Груп</v>
      </c>
      <c r="B707" s="627" t="str">
        <f t="shared" si="43"/>
        <v>201047670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Шелли Груп</v>
      </c>
      <c r="B708" s="627" t="str">
        <f t="shared" si="43"/>
        <v>201047670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Шелли Груп</v>
      </c>
      <c r="B709" s="627" t="str">
        <f t="shared" si="43"/>
        <v>201047670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14</v>
      </c>
    </row>
    <row r="710" spans="1:8">
      <c r="A710" s="627" t="str">
        <f t="shared" si="42"/>
        <v>Шелли Груп</v>
      </c>
      <c r="B710" s="627" t="str">
        <f t="shared" si="43"/>
        <v>201047670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Шелли Груп</v>
      </c>
      <c r="B711" s="627" t="str">
        <f t="shared" si="43"/>
        <v>201047670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Шелли Груп</v>
      </c>
      <c r="B712" s="627" t="str">
        <f t="shared" si="43"/>
        <v>201047670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Шелли Груп</v>
      </c>
      <c r="B713" s="627" t="str">
        <f t="shared" si="43"/>
        <v>201047670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Шелли Груп</v>
      </c>
      <c r="B714" s="627" t="str">
        <f t="shared" si="43"/>
        <v>201047670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Шелли Груп</v>
      </c>
      <c r="B715" s="627" t="str">
        <f t="shared" si="43"/>
        <v>201047670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Шелли Груп</v>
      </c>
      <c r="B716" s="627" t="str">
        <f t="shared" si="43"/>
        <v>201047670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Шелли Груп</v>
      </c>
      <c r="B717" s="627" t="str">
        <f t="shared" ref="B717:B780" si="46">pdeBulstat</f>
        <v>201047670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Шелли Груп</v>
      </c>
      <c r="B718" s="627" t="str">
        <f t="shared" si="46"/>
        <v>201047670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Шелли Груп</v>
      </c>
      <c r="B719" s="627" t="str">
        <f t="shared" si="46"/>
        <v>201047670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Шелли Груп</v>
      </c>
      <c r="B720" s="627" t="str">
        <f t="shared" si="46"/>
        <v>201047670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Шелли Груп</v>
      </c>
      <c r="B721" s="627" t="str">
        <f t="shared" si="46"/>
        <v>201047670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Шелли Груп</v>
      </c>
      <c r="B722" s="627" t="str">
        <f t="shared" si="46"/>
        <v>201047670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Шелли Груп</v>
      </c>
      <c r="B723" s="627" t="str">
        <f t="shared" si="46"/>
        <v>201047670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Шелли Груп</v>
      </c>
      <c r="B724" s="627" t="str">
        <f t="shared" si="46"/>
        <v>201047670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Шелли Груп</v>
      </c>
      <c r="B725" s="627" t="str">
        <f t="shared" si="46"/>
        <v>201047670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Шелли Груп</v>
      </c>
      <c r="B726" s="627" t="str">
        <f t="shared" si="46"/>
        <v>201047670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Шелли Груп</v>
      </c>
      <c r="B727" s="627" t="str">
        <f t="shared" si="46"/>
        <v>201047670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Шелли Груп</v>
      </c>
      <c r="B728" s="627" t="str">
        <f t="shared" si="46"/>
        <v>201047670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Шелли Груп</v>
      </c>
      <c r="B729" s="627" t="str">
        <f t="shared" si="46"/>
        <v>201047670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Шелли Груп</v>
      </c>
      <c r="B730" s="627" t="str">
        <f t="shared" si="46"/>
        <v>201047670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14</v>
      </c>
    </row>
    <row r="731" spans="1:8">
      <c r="A731" s="627" t="str">
        <f t="shared" si="45"/>
        <v>Шелли Груп</v>
      </c>
      <c r="B731" s="627" t="str">
        <f t="shared" si="46"/>
        <v>201047670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Шелли Груп</v>
      </c>
      <c r="B732" s="627" t="str">
        <f t="shared" si="46"/>
        <v>201047670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Шелли Груп</v>
      </c>
      <c r="B733" s="627" t="str">
        <f t="shared" si="46"/>
        <v>201047670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Шелли Груп</v>
      </c>
      <c r="B734" s="627" t="str">
        <f t="shared" si="46"/>
        <v>201047670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Шелли Груп</v>
      </c>
      <c r="B735" s="627" t="str">
        <f t="shared" si="46"/>
        <v>201047670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Шелли Груп</v>
      </c>
      <c r="B736" s="627" t="str">
        <f t="shared" si="46"/>
        <v>201047670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Шелли Груп</v>
      </c>
      <c r="B737" s="627" t="str">
        <f t="shared" si="46"/>
        <v>201047670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Шелли Груп</v>
      </c>
      <c r="B738" s="627" t="str">
        <f t="shared" si="46"/>
        <v>201047670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Шелли Груп</v>
      </c>
      <c r="B739" s="627" t="str">
        <f t="shared" si="46"/>
        <v>201047670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Шелли Груп</v>
      </c>
      <c r="B740" s="627" t="str">
        <f t="shared" si="46"/>
        <v>201047670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Шелли Груп</v>
      </c>
      <c r="B741" s="627" t="str">
        <f t="shared" si="46"/>
        <v>201047670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Шелли Груп</v>
      </c>
      <c r="B742" s="627" t="str">
        <f t="shared" si="46"/>
        <v>201047670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Шелли Груп</v>
      </c>
      <c r="B743" s="627" t="str">
        <f t="shared" si="46"/>
        <v>201047670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Шелли Груп</v>
      </c>
      <c r="B744" s="627" t="str">
        <f t="shared" si="46"/>
        <v>201047670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Шелли Груп</v>
      </c>
      <c r="B745" s="627" t="str">
        <f t="shared" si="46"/>
        <v>201047670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Шелли Груп</v>
      </c>
      <c r="B746" s="627" t="str">
        <f t="shared" si="46"/>
        <v>201047670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Шелли Груп</v>
      </c>
      <c r="B747" s="627" t="str">
        <f t="shared" si="46"/>
        <v>201047670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Шелли Груп</v>
      </c>
      <c r="B748" s="627" t="str">
        <f t="shared" si="46"/>
        <v>201047670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Шелли Груп</v>
      </c>
      <c r="B749" s="627" t="str">
        <f t="shared" si="46"/>
        <v>201047670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Шелли Груп</v>
      </c>
      <c r="B750" s="627" t="str">
        <f t="shared" si="46"/>
        <v>201047670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Шелли Груп</v>
      </c>
      <c r="B751" s="627" t="str">
        <f t="shared" si="46"/>
        <v>201047670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Шелли Груп</v>
      </c>
      <c r="B752" s="627" t="str">
        <f t="shared" si="46"/>
        <v>201047670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Шелли Груп</v>
      </c>
      <c r="B753" s="627" t="str">
        <f t="shared" si="46"/>
        <v>201047670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Шелли Груп</v>
      </c>
      <c r="B754" s="627" t="str">
        <f t="shared" si="46"/>
        <v>201047670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Шелли Груп</v>
      </c>
      <c r="B755" s="627" t="str">
        <f t="shared" si="46"/>
        <v>201047670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Шелли Груп</v>
      </c>
      <c r="B756" s="627" t="str">
        <f t="shared" si="46"/>
        <v>201047670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Шелли Груп</v>
      </c>
      <c r="B757" s="627" t="str">
        <f t="shared" si="46"/>
        <v>201047670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Шелли Груп</v>
      </c>
      <c r="B758" s="627" t="str">
        <f t="shared" si="46"/>
        <v>201047670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Шелли Груп</v>
      </c>
      <c r="B759" s="627" t="str">
        <f t="shared" si="46"/>
        <v>201047670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Шелли Груп</v>
      </c>
      <c r="B760" s="627" t="str">
        <f t="shared" si="46"/>
        <v>201047670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Шелли Груп</v>
      </c>
      <c r="B761" s="627" t="str">
        <f t="shared" si="46"/>
        <v>201047670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Шелли Груп</v>
      </c>
      <c r="B762" s="627" t="str">
        <f t="shared" si="46"/>
        <v>201047670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12</v>
      </c>
    </row>
    <row r="763" spans="1:8">
      <c r="A763" s="627" t="str">
        <f t="shared" si="45"/>
        <v>Шелли Груп</v>
      </c>
      <c r="B763" s="627" t="str">
        <f t="shared" si="46"/>
        <v>201047670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0</v>
      </c>
    </row>
    <row r="764" spans="1:8">
      <c r="A764" s="627" t="str">
        <f t="shared" si="45"/>
        <v>Шелли Груп</v>
      </c>
      <c r="B764" s="627" t="str">
        <f t="shared" si="46"/>
        <v>201047670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Шелли Груп</v>
      </c>
      <c r="B765" s="627" t="str">
        <f t="shared" si="46"/>
        <v>201047670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71</v>
      </c>
    </row>
    <row r="766" spans="1:8">
      <c r="A766" s="627" t="str">
        <f t="shared" si="45"/>
        <v>Шелли Груп</v>
      </c>
      <c r="B766" s="627" t="str">
        <f t="shared" si="46"/>
        <v>201047670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Шелли Груп</v>
      </c>
      <c r="B767" s="627" t="str">
        <f t="shared" si="46"/>
        <v>201047670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Шелли Груп</v>
      </c>
      <c r="B768" s="627" t="str">
        <f t="shared" si="46"/>
        <v>201047670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Шелли Груп</v>
      </c>
      <c r="B769" s="627" t="str">
        <f t="shared" si="46"/>
        <v>201047670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83</v>
      </c>
    </row>
    <row r="770" spans="1:8">
      <c r="A770" s="627" t="str">
        <f t="shared" si="45"/>
        <v>Шелли Груп</v>
      </c>
      <c r="B770" s="627" t="str">
        <f t="shared" si="46"/>
        <v>201047670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Шелли Груп</v>
      </c>
      <c r="B771" s="627" t="str">
        <f t="shared" si="46"/>
        <v>201047670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Шелли Груп</v>
      </c>
      <c r="B772" s="627" t="str">
        <f t="shared" si="46"/>
        <v>201047670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6</v>
      </c>
    </row>
    <row r="773" spans="1:8">
      <c r="A773" s="627" t="str">
        <f t="shared" si="45"/>
        <v>Шелли Груп</v>
      </c>
      <c r="B773" s="627" t="str">
        <f t="shared" si="46"/>
        <v>201047670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Шелли Груп</v>
      </c>
      <c r="B774" s="627" t="str">
        <f t="shared" si="46"/>
        <v>201047670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Шелли Груп</v>
      </c>
      <c r="B775" s="627" t="str">
        <f t="shared" si="46"/>
        <v>201047670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Шелли Груп</v>
      </c>
      <c r="B776" s="627" t="str">
        <f t="shared" si="46"/>
        <v>201047670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6</v>
      </c>
    </row>
    <row r="777" spans="1:8">
      <c r="A777" s="627" t="str">
        <f t="shared" si="45"/>
        <v>Шелли Груп</v>
      </c>
      <c r="B777" s="627" t="str">
        <f t="shared" si="46"/>
        <v>201047670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Шелли Груп</v>
      </c>
      <c r="B778" s="627" t="str">
        <f t="shared" si="46"/>
        <v>201047670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Шелли Груп</v>
      </c>
      <c r="B779" s="627" t="str">
        <f t="shared" si="46"/>
        <v>201047670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Шелли Груп</v>
      </c>
      <c r="B780" s="627" t="str">
        <f t="shared" si="46"/>
        <v>201047670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Шелли Груп</v>
      </c>
      <c r="B781" s="627" t="str">
        <f t="shared" ref="B781:B844" si="49">pdeBulstat</f>
        <v>201047670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Шелли Груп</v>
      </c>
      <c r="B782" s="627" t="str">
        <f t="shared" si="49"/>
        <v>201047670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Шелли Груп</v>
      </c>
      <c r="B783" s="627" t="str">
        <f t="shared" si="49"/>
        <v>201047670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Шелли Груп</v>
      </c>
      <c r="B784" s="627" t="str">
        <f t="shared" si="49"/>
        <v>201047670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Шелли Груп</v>
      </c>
      <c r="B785" s="627" t="str">
        <f t="shared" si="49"/>
        <v>201047670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Шелли Груп</v>
      </c>
      <c r="B786" s="627" t="str">
        <f t="shared" si="49"/>
        <v>201047670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Шелли Груп</v>
      </c>
      <c r="B787" s="627" t="str">
        <f t="shared" si="49"/>
        <v>201047670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Шелли Груп</v>
      </c>
      <c r="B788" s="627" t="str">
        <f t="shared" si="49"/>
        <v>201047670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Шелли Груп</v>
      </c>
      <c r="B789" s="627" t="str">
        <f t="shared" si="49"/>
        <v>201047670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Шелли Груп</v>
      </c>
      <c r="B790" s="627" t="str">
        <f t="shared" si="49"/>
        <v>201047670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89</v>
      </c>
    </row>
    <row r="791" spans="1:8">
      <c r="A791" s="627" t="str">
        <f t="shared" si="48"/>
        <v>Шелли Груп</v>
      </c>
      <c r="B791" s="627" t="str">
        <f t="shared" si="49"/>
        <v>201047670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Шелли Груп</v>
      </c>
      <c r="B792" s="627" t="str">
        <f t="shared" si="49"/>
        <v>201047670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Шелли Груп</v>
      </c>
      <c r="B793" s="627" t="str">
        <f t="shared" si="49"/>
        <v>201047670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Шелли Груп</v>
      </c>
      <c r="B794" s="627" t="str">
        <f t="shared" si="49"/>
        <v>201047670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Шелли Груп</v>
      </c>
      <c r="B795" s="627" t="str">
        <f t="shared" si="49"/>
        <v>201047670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Шелли Груп</v>
      </c>
      <c r="B796" s="627" t="str">
        <f t="shared" si="49"/>
        <v>201047670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Шелли Груп</v>
      </c>
      <c r="B797" s="627" t="str">
        <f t="shared" si="49"/>
        <v>201047670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Шелли Груп</v>
      </c>
      <c r="B798" s="627" t="str">
        <f t="shared" si="49"/>
        <v>201047670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Шелли Груп</v>
      </c>
      <c r="B799" s="627" t="str">
        <f t="shared" si="49"/>
        <v>201047670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Шелли Груп</v>
      </c>
      <c r="B800" s="627" t="str">
        <f t="shared" si="49"/>
        <v>201047670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Шелли Груп</v>
      </c>
      <c r="B801" s="627" t="str">
        <f t="shared" si="49"/>
        <v>201047670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Шелли Груп</v>
      </c>
      <c r="B802" s="627" t="str">
        <f t="shared" si="49"/>
        <v>201047670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Шелли Груп</v>
      </c>
      <c r="B803" s="627" t="str">
        <f t="shared" si="49"/>
        <v>201047670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Шелли Груп</v>
      </c>
      <c r="B804" s="627" t="str">
        <f t="shared" si="49"/>
        <v>201047670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Шелли Груп</v>
      </c>
      <c r="B805" s="627" t="str">
        <f t="shared" si="49"/>
        <v>201047670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Шелли Груп</v>
      </c>
      <c r="B806" s="627" t="str">
        <f t="shared" si="49"/>
        <v>201047670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Шелли Груп</v>
      </c>
      <c r="B807" s="627" t="str">
        <f t="shared" si="49"/>
        <v>201047670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Шелли Груп</v>
      </c>
      <c r="B808" s="627" t="str">
        <f t="shared" si="49"/>
        <v>201047670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Шелли Груп</v>
      </c>
      <c r="B809" s="627" t="str">
        <f t="shared" si="49"/>
        <v>201047670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Шелли Груп</v>
      </c>
      <c r="B810" s="627" t="str">
        <f t="shared" si="49"/>
        <v>201047670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Шелли Груп</v>
      </c>
      <c r="B811" s="627" t="str">
        <f t="shared" si="49"/>
        <v>201047670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Шелли Груп</v>
      </c>
      <c r="B812" s="627" t="str">
        <f t="shared" si="49"/>
        <v>201047670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Шелли Груп</v>
      </c>
      <c r="B813" s="627" t="str">
        <f t="shared" si="49"/>
        <v>201047670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Шелли Груп</v>
      </c>
      <c r="B814" s="627" t="str">
        <f t="shared" si="49"/>
        <v>201047670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Шелли Груп</v>
      </c>
      <c r="B815" s="627" t="str">
        <f t="shared" si="49"/>
        <v>201047670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Шелли Груп</v>
      </c>
      <c r="B816" s="627" t="str">
        <f t="shared" si="49"/>
        <v>201047670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Шелли Груп</v>
      </c>
      <c r="B817" s="627" t="str">
        <f t="shared" si="49"/>
        <v>201047670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Шелли Груп</v>
      </c>
      <c r="B818" s="627" t="str">
        <f t="shared" si="49"/>
        <v>201047670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Шелли Груп</v>
      </c>
      <c r="B819" s="627" t="str">
        <f t="shared" si="49"/>
        <v>201047670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Шелли Груп</v>
      </c>
      <c r="B820" s="627" t="str">
        <f t="shared" si="49"/>
        <v>201047670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Шелли Груп</v>
      </c>
      <c r="B821" s="627" t="str">
        <f t="shared" si="49"/>
        <v>201047670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Шелли Груп</v>
      </c>
      <c r="B822" s="627" t="str">
        <f t="shared" si="49"/>
        <v>201047670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Шелли Груп</v>
      </c>
      <c r="B823" s="627" t="str">
        <f t="shared" si="49"/>
        <v>201047670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Шелли Груп</v>
      </c>
      <c r="B824" s="627" t="str">
        <f t="shared" si="49"/>
        <v>201047670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Шелли Груп</v>
      </c>
      <c r="B825" s="627" t="str">
        <f t="shared" si="49"/>
        <v>201047670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Шелли Груп</v>
      </c>
      <c r="B826" s="627" t="str">
        <f t="shared" si="49"/>
        <v>201047670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Шелли Груп</v>
      </c>
      <c r="B827" s="627" t="str">
        <f t="shared" si="49"/>
        <v>201047670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Шелли Груп</v>
      </c>
      <c r="B828" s="627" t="str">
        <f t="shared" si="49"/>
        <v>201047670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Шелли Груп</v>
      </c>
      <c r="B829" s="627" t="str">
        <f t="shared" si="49"/>
        <v>201047670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Шелли Груп</v>
      </c>
      <c r="B830" s="627" t="str">
        <f t="shared" si="49"/>
        <v>201047670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Шелли Груп</v>
      </c>
      <c r="B831" s="627" t="str">
        <f t="shared" si="49"/>
        <v>201047670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Шелли Груп</v>
      </c>
      <c r="B832" s="627" t="str">
        <f t="shared" si="49"/>
        <v>201047670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Шелли Груп</v>
      </c>
      <c r="B833" s="627" t="str">
        <f t="shared" si="49"/>
        <v>201047670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Шелли Груп</v>
      </c>
      <c r="B834" s="627" t="str">
        <f t="shared" si="49"/>
        <v>201047670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Шелли Груп</v>
      </c>
      <c r="B835" s="627" t="str">
        <f t="shared" si="49"/>
        <v>201047670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Шелли Груп</v>
      </c>
      <c r="B836" s="627" t="str">
        <f t="shared" si="49"/>
        <v>201047670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Шелли Груп</v>
      </c>
      <c r="B837" s="627" t="str">
        <f t="shared" si="49"/>
        <v>201047670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Шелли Груп</v>
      </c>
      <c r="B838" s="627" t="str">
        <f t="shared" si="49"/>
        <v>201047670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Шелли Груп</v>
      </c>
      <c r="B839" s="627" t="str">
        <f t="shared" si="49"/>
        <v>201047670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Шелли Груп</v>
      </c>
      <c r="B840" s="627" t="str">
        <f t="shared" si="49"/>
        <v>201047670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Шелли Груп</v>
      </c>
      <c r="B841" s="627" t="str">
        <f t="shared" si="49"/>
        <v>201047670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Шелли Груп</v>
      </c>
      <c r="B842" s="627" t="str">
        <f t="shared" si="49"/>
        <v>201047670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Шелли Груп</v>
      </c>
      <c r="B843" s="627" t="str">
        <f t="shared" si="49"/>
        <v>201047670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Шелли Груп</v>
      </c>
      <c r="B844" s="627" t="str">
        <f t="shared" si="49"/>
        <v>201047670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Шелли Груп</v>
      </c>
      <c r="B845" s="627" t="str">
        <f t="shared" ref="B845:B910" si="52">pdeBulstat</f>
        <v>201047670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Шелли Груп</v>
      </c>
      <c r="B846" s="627" t="str">
        <f t="shared" si="52"/>
        <v>201047670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Шелли Груп</v>
      </c>
      <c r="B847" s="627" t="str">
        <f t="shared" si="52"/>
        <v>201047670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Шелли Груп</v>
      </c>
      <c r="B848" s="627" t="str">
        <f t="shared" si="52"/>
        <v>201047670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Шелли Груп</v>
      </c>
      <c r="B849" s="627" t="str">
        <f t="shared" si="52"/>
        <v>201047670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Шелли Груп</v>
      </c>
      <c r="B850" s="627" t="str">
        <f t="shared" si="52"/>
        <v>201047670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Шелли Груп</v>
      </c>
      <c r="B851" s="627" t="str">
        <f t="shared" si="52"/>
        <v>201047670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Шелли Груп</v>
      </c>
      <c r="B852" s="627" t="str">
        <f t="shared" si="52"/>
        <v>201047670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12</v>
      </c>
    </row>
    <row r="853" spans="1:8">
      <c r="A853" s="627" t="str">
        <f t="shared" si="51"/>
        <v>Шелли Груп</v>
      </c>
      <c r="B853" s="627" t="str">
        <f t="shared" si="52"/>
        <v>201047670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0</v>
      </c>
    </row>
    <row r="854" spans="1:8">
      <c r="A854" s="627" t="str">
        <f t="shared" si="51"/>
        <v>Шелли Груп</v>
      </c>
      <c r="B854" s="627" t="str">
        <f t="shared" si="52"/>
        <v>201047670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Шелли Груп</v>
      </c>
      <c r="B855" s="627" t="str">
        <f t="shared" si="52"/>
        <v>201047670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71</v>
      </c>
    </row>
    <row r="856" spans="1:8">
      <c r="A856" s="627" t="str">
        <f t="shared" si="51"/>
        <v>Шелли Груп</v>
      </c>
      <c r="B856" s="627" t="str">
        <f t="shared" si="52"/>
        <v>201047670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Шелли Груп</v>
      </c>
      <c r="B857" s="627" t="str">
        <f t="shared" si="52"/>
        <v>201047670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Шелли Груп</v>
      </c>
      <c r="B858" s="627" t="str">
        <f t="shared" si="52"/>
        <v>201047670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Шелли Груп</v>
      </c>
      <c r="B859" s="627" t="str">
        <f t="shared" si="52"/>
        <v>201047670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83</v>
      </c>
    </row>
    <row r="860" spans="1:8">
      <c r="A860" s="627" t="str">
        <f t="shared" si="51"/>
        <v>Шелли Груп</v>
      </c>
      <c r="B860" s="627" t="str">
        <f t="shared" si="52"/>
        <v>201047670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Шелли Груп</v>
      </c>
      <c r="B861" s="627" t="str">
        <f t="shared" si="52"/>
        <v>201047670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Шелли Груп</v>
      </c>
      <c r="B862" s="627" t="str">
        <f t="shared" si="52"/>
        <v>201047670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6</v>
      </c>
    </row>
    <row r="863" spans="1:8">
      <c r="A863" s="627" t="str">
        <f t="shared" si="51"/>
        <v>Шелли Груп</v>
      </c>
      <c r="B863" s="627" t="str">
        <f t="shared" si="52"/>
        <v>201047670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Шелли Груп</v>
      </c>
      <c r="B864" s="627" t="str">
        <f t="shared" si="52"/>
        <v>201047670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Шелли Груп</v>
      </c>
      <c r="B865" s="627" t="str">
        <f t="shared" si="52"/>
        <v>201047670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Шелли Груп</v>
      </c>
      <c r="B866" s="627" t="str">
        <f t="shared" si="52"/>
        <v>201047670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6</v>
      </c>
    </row>
    <row r="867" spans="1:8">
      <c r="A867" s="627" t="str">
        <f t="shared" si="51"/>
        <v>Шелли Груп</v>
      </c>
      <c r="B867" s="627" t="str">
        <f t="shared" si="52"/>
        <v>201047670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Шелли Груп</v>
      </c>
      <c r="B868" s="627" t="str">
        <f t="shared" si="52"/>
        <v>201047670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Шелли Груп</v>
      </c>
      <c r="B869" s="627" t="str">
        <f t="shared" si="52"/>
        <v>201047670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Шелли Груп</v>
      </c>
      <c r="B870" s="627" t="str">
        <f t="shared" si="52"/>
        <v>201047670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Шелли Груп</v>
      </c>
      <c r="B871" s="627" t="str">
        <f t="shared" si="52"/>
        <v>201047670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Шелли Груп</v>
      </c>
      <c r="B872" s="627" t="str">
        <f t="shared" si="52"/>
        <v>201047670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Шелли Груп</v>
      </c>
      <c r="B873" s="627" t="str">
        <f t="shared" si="52"/>
        <v>201047670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Шелли Груп</v>
      </c>
      <c r="B874" s="627" t="str">
        <f t="shared" si="52"/>
        <v>201047670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Шелли Груп</v>
      </c>
      <c r="B875" s="627" t="str">
        <f t="shared" si="52"/>
        <v>201047670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Шелли Груп</v>
      </c>
      <c r="B876" s="627" t="str">
        <f t="shared" si="52"/>
        <v>201047670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Шелли Груп</v>
      </c>
      <c r="B877" s="627" t="str">
        <f t="shared" si="52"/>
        <v>201047670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Шелли Груп</v>
      </c>
      <c r="B878" s="627" t="str">
        <f t="shared" si="52"/>
        <v>201047670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Шелли Груп</v>
      </c>
      <c r="B879" s="627" t="str">
        <f t="shared" si="52"/>
        <v>201047670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Шелли Груп</v>
      </c>
      <c r="B880" s="627" t="str">
        <f t="shared" si="52"/>
        <v>201047670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89</v>
      </c>
    </row>
    <row r="881" spans="1:8">
      <c r="A881" s="627" t="str">
        <f t="shared" si="51"/>
        <v>Шелли Груп</v>
      </c>
      <c r="B881" s="627" t="str">
        <f t="shared" si="52"/>
        <v>201047670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Шелли Груп</v>
      </c>
      <c r="B882" s="627" t="str">
        <f t="shared" si="52"/>
        <v>201047670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88</v>
      </c>
    </row>
    <row r="883" spans="1:8">
      <c r="A883" s="627" t="str">
        <f t="shared" si="51"/>
        <v>Шелли Груп</v>
      </c>
      <c r="B883" s="627" t="str">
        <f t="shared" si="52"/>
        <v>201047670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Шелли Груп</v>
      </c>
      <c r="B884" s="627" t="str">
        <f t="shared" si="52"/>
        <v>201047670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Шелли Груп</v>
      </c>
      <c r="B885" s="627" t="str">
        <f t="shared" si="52"/>
        <v>201047670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123</v>
      </c>
    </row>
    <row r="886" spans="1:8">
      <c r="A886" s="627" t="str">
        <f t="shared" si="51"/>
        <v>Шелли Груп</v>
      </c>
      <c r="B886" s="627" t="str">
        <f t="shared" si="52"/>
        <v>201047670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Шелли Груп</v>
      </c>
      <c r="B887" s="627" t="str">
        <f t="shared" si="52"/>
        <v>201047670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Шелли Груп</v>
      </c>
      <c r="B888" s="627" t="str">
        <f t="shared" si="52"/>
        <v>201047670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Шелли Груп</v>
      </c>
      <c r="B889" s="627" t="str">
        <f t="shared" si="52"/>
        <v>201047670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211</v>
      </c>
    </row>
    <row r="890" spans="1:8">
      <c r="A890" s="627" t="str">
        <f t="shared" si="51"/>
        <v>Шелли Груп</v>
      </c>
      <c r="B890" s="627" t="str">
        <f t="shared" si="52"/>
        <v>201047670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Шелли Груп</v>
      </c>
      <c r="B891" s="627" t="str">
        <f t="shared" si="52"/>
        <v>201047670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Шелли Груп</v>
      </c>
      <c r="B892" s="627" t="str">
        <f t="shared" si="52"/>
        <v>201047670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2</v>
      </c>
    </row>
    <row r="893" spans="1:8">
      <c r="A893" s="627" t="str">
        <f t="shared" si="51"/>
        <v>Шелли Груп</v>
      </c>
      <c r="B893" s="627" t="str">
        <f t="shared" si="52"/>
        <v>201047670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Шелли Груп</v>
      </c>
      <c r="B894" s="627" t="str">
        <f t="shared" si="52"/>
        <v>201047670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Шелли Груп</v>
      </c>
      <c r="B895" s="627" t="str">
        <f t="shared" si="52"/>
        <v>201047670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Шелли Груп</v>
      </c>
      <c r="B896" s="627" t="str">
        <f t="shared" si="52"/>
        <v>201047670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2</v>
      </c>
    </row>
    <row r="897" spans="1:8">
      <c r="A897" s="627" t="str">
        <f t="shared" si="51"/>
        <v>Шелли Груп</v>
      </c>
      <c r="B897" s="627" t="str">
        <f t="shared" si="52"/>
        <v>201047670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8027</v>
      </c>
    </row>
    <row r="898" spans="1:8">
      <c r="A898" s="627" t="str">
        <f t="shared" si="51"/>
        <v>Шелли Груп</v>
      </c>
      <c r="B898" s="627" t="str">
        <f t="shared" si="52"/>
        <v>201047670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7927</v>
      </c>
    </row>
    <row r="899" spans="1:8">
      <c r="A899" s="627" t="str">
        <f t="shared" si="51"/>
        <v>Шелли Груп</v>
      </c>
      <c r="B899" s="627" t="str">
        <f t="shared" si="52"/>
        <v>201047670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Шелли Груп</v>
      </c>
      <c r="B900" s="627" t="str">
        <f t="shared" si="52"/>
        <v>201047670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100</v>
      </c>
    </row>
    <row r="901" spans="1:8">
      <c r="A901" s="627" t="str">
        <f t="shared" si="51"/>
        <v>Шелли Груп</v>
      </c>
      <c r="B901" s="627" t="str">
        <f t="shared" si="52"/>
        <v>201047670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Шелли Груп</v>
      </c>
      <c r="B902" s="627" t="str">
        <f t="shared" si="52"/>
        <v>201047670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Шелли Груп</v>
      </c>
      <c r="B903" s="627" t="str">
        <f t="shared" si="52"/>
        <v>201047670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Шелли Груп</v>
      </c>
      <c r="B904" s="627" t="str">
        <f t="shared" si="52"/>
        <v>201047670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Шелли Груп</v>
      </c>
      <c r="B905" s="627" t="str">
        <f t="shared" si="52"/>
        <v>201047670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Шелли Груп</v>
      </c>
      <c r="B906" s="627" t="str">
        <f t="shared" si="52"/>
        <v>201047670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Шелли Груп</v>
      </c>
      <c r="B907" s="627" t="str">
        <f t="shared" si="52"/>
        <v>201047670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Шелли Груп</v>
      </c>
      <c r="B908" s="627" t="str">
        <f t="shared" si="52"/>
        <v>201047670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8027</v>
      </c>
    </row>
    <row r="909" spans="1:8">
      <c r="A909" s="627" t="str">
        <f t="shared" si="51"/>
        <v>Шелли Груп</v>
      </c>
      <c r="B909" s="627" t="str">
        <f t="shared" si="52"/>
        <v>201047670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Шелли Груп</v>
      </c>
      <c r="B910" s="627" t="str">
        <f t="shared" si="52"/>
        <v>201047670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8240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Шелли Груп</v>
      </c>
      <c r="B912" s="627" t="str">
        <f t="shared" ref="B912:B975" si="55">pdeBulstat</f>
        <v>201047670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Шелли Груп</v>
      </c>
      <c r="B913" s="627" t="str">
        <f t="shared" si="55"/>
        <v>201047670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576</v>
      </c>
    </row>
    <row r="914" spans="1:8">
      <c r="A914" s="627" t="str">
        <f t="shared" si="54"/>
        <v>Шелли Груп</v>
      </c>
      <c r="B914" s="627" t="str">
        <f t="shared" si="55"/>
        <v>201047670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576</v>
      </c>
    </row>
    <row r="915" spans="1:8">
      <c r="A915" s="627" t="str">
        <f t="shared" si="54"/>
        <v>Шелли Груп</v>
      </c>
      <c r="B915" s="627" t="str">
        <f t="shared" si="55"/>
        <v>201047670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Шелли Груп</v>
      </c>
      <c r="B916" s="627" t="str">
        <f t="shared" si="55"/>
        <v>201047670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Шелли Груп</v>
      </c>
      <c r="B917" s="627" t="str">
        <f t="shared" si="55"/>
        <v>201047670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Шелли Груп</v>
      </c>
      <c r="B918" s="627" t="str">
        <f t="shared" si="55"/>
        <v>201047670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Шелли Груп</v>
      </c>
      <c r="B919" s="627" t="str">
        <f t="shared" si="55"/>
        <v>201047670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Шелли Груп</v>
      </c>
      <c r="B920" s="627" t="str">
        <f t="shared" si="55"/>
        <v>201047670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Шелли Груп</v>
      </c>
      <c r="B921" s="627" t="str">
        <f t="shared" si="55"/>
        <v>201047670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576</v>
      </c>
    </row>
    <row r="922" spans="1:8">
      <c r="A922" s="627" t="str">
        <f t="shared" si="54"/>
        <v>Шелли Груп</v>
      </c>
      <c r="B922" s="627" t="str">
        <f t="shared" si="55"/>
        <v>201047670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821</v>
      </c>
    </row>
    <row r="923" spans="1:8">
      <c r="A923" s="627" t="str">
        <f t="shared" si="54"/>
        <v>Шелли Груп</v>
      </c>
      <c r="B923" s="627" t="str">
        <f t="shared" si="55"/>
        <v>201047670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53552</v>
      </c>
    </row>
    <row r="924" spans="1:8">
      <c r="A924" s="627" t="str">
        <f t="shared" si="54"/>
        <v>Шелли Груп</v>
      </c>
      <c r="B924" s="627" t="str">
        <f t="shared" si="55"/>
        <v>201047670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3436</v>
      </c>
    </row>
    <row r="925" spans="1:8">
      <c r="A925" s="627" t="str">
        <f t="shared" si="54"/>
        <v>Шелли Груп</v>
      </c>
      <c r="B925" s="627" t="str">
        <f t="shared" si="55"/>
        <v>201047670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Шелли Груп</v>
      </c>
      <c r="B926" s="627" t="str">
        <f t="shared" si="55"/>
        <v>201047670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50116</v>
      </c>
    </row>
    <row r="927" spans="1:8">
      <c r="A927" s="627" t="str">
        <f t="shared" si="54"/>
        <v>Шелли Груп</v>
      </c>
      <c r="B927" s="627" t="str">
        <f t="shared" si="55"/>
        <v>201047670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0</v>
      </c>
    </row>
    <row r="928" spans="1:8">
      <c r="A928" s="627" t="str">
        <f t="shared" si="54"/>
        <v>Шелли Груп</v>
      </c>
      <c r="B928" s="627" t="str">
        <f t="shared" si="55"/>
        <v>201047670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Шелли Груп</v>
      </c>
      <c r="B929" s="627" t="str">
        <f t="shared" si="55"/>
        <v>201047670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Шелли Груп</v>
      </c>
      <c r="B930" s="627" t="str">
        <f t="shared" si="55"/>
        <v>201047670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Шелли Груп</v>
      </c>
      <c r="B931" s="627" t="str">
        <f t="shared" si="55"/>
        <v>201047670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Шелли Груп</v>
      </c>
      <c r="B932" s="627" t="str">
        <f t="shared" si="55"/>
        <v>201047670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7</v>
      </c>
    </row>
    <row r="933" spans="1:8">
      <c r="A933" s="627" t="str">
        <f t="shared" si="54"/>
        <v>Шелли Груп</v>
      </c>
      <c r="B933" s="627" t="str">
        <f t="shared" si="55"/>
        <v>201047670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Шелли Груп</v>
      </c>
      <c r="B934" s="627" t="str">
        <f t="shared" si="55"/>
        <v>201047670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7</v>
      </c>
    </row>
    <row r="935" spans="1:8">
      <c r="A935" s="627" t="str">
        <f t="shared" si="54"/>
        <v>Шелли Груп</v>
      </c>
      <c r="B935" s="627" t="str">
        <f t="shared" si="55"/>
        <v>201047670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Шелли Груп</v>
      </c>
      <c r="B936" s="627" t="str">
        <f t="shared" si="55"/>
        <v>201047670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Шелли Груп</v>
      </c>
      <c r="B937" s="627" t="str">
        <f t="shared" si="55"/>
        <v>201047670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0</v>
      </c>
    </row>
    <row r="938" spans="1:8">
      <c r="A938" s="627" t="str">
        <f t="shared" si="54"/>
        <v>Шелли Груп</v>
      </c>
      <c r="B938" s="627" t="str">
        <f t="shared" si="55"/>
        <v>201047670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Шелли Груп</v>
      </c>
      <c r="B939" s="627" t="str">
        <f t="shared" si="55"/>
        <v>201047670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Шелли Груп</v>
      </c>
      <c r="B940" s="627" t="str">
        <f t="shared" si="55"/>
        <v>201047670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Шелли Груп</v>
      </c>
      <c r="B941" s="627" t="str">
        <f t="shared" si="55"/>
        <v>201047670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0</v>
      </c>
    </row>
    <row r="942" spans="1:8">
      <c r="A942" s="627" t="str">
        <f t="shared" si="54"/>
        <v>Шелли Груп</v>
      </c>
      <c r="B942" s="627" t="str">
        <f t="shared" si="55"/>
        <v>201047670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53559</v>
      </c>
    </row>
    <row r="943" spans="1:8">
      <c r="A943" s="627" t="str">
        <f t="shared" si="54"/>
        <v>Шелли Груп</v>
      </c>
      <c r="B943" s="627" t="str">
        <f t="shared" si="55"/>
        <v>201047670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54956</v>
      </c>
    </row>
    <row r="944" spans="1:8">
      <c r="A944" s="627" t="str">
        <f t="shared" si="54"/>
        <v>Шелли Груп</v>
      </c>
      <c r="B944" s="627" t="str">
        <f t="shared" si="55"/>
        <v>201047670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Шелли Груп</v>
      </c>
      <c r="B945" s="627" t="str">
        <f t="shared" si="55"/>
        <v>201047670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Шелли Груп</v>
      </c>
      <c r="B946" s="627" t="str">
        <f t="shared" si="55"/>
        <v>201047670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Шелли Груп</v>
      </c>
      <c r="B947" s="627" t="str">
        <f t="shared" si="55"/>
        <v>201047670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Шелли Груп</v>
      </c>
      <c r="B948" s="627" t="str">
        <f t="shared" si="55"/>
        <v>201047670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Шелли Груп</v>
      </c>
      <c r="B949" s="627" t="str">
        <f t="shared" si="55"/>
        <v>201047670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Шелли Груп</v>
      </c>
      <c r="B950" s="627" t="str">
        <f t="shared" si="55"/>
        <v>201047670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Шелли Груп</v>
      </c>
      <c r="B951" s="627" t="str">
        <f t="shared" si="55"/>
        <v>201047670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Шелли Груп</v>
      </c>
      <c r="B952" s="627" t="str">
        <f t="shared" si="55"/>
        <v>201047670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Шелли Груп</v>
      </c>
      <c r="B953" s="627" t="str">
        <f t="shared" si="55"/>
        <v>201047670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Шелли Груп</v>
      </c>
      <c r="B954" s="627" t="str">
        <f t="shared" si="55"/>
        <v>201047670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Шелли Груп</v>
      </c>
      <c r="B955" s="627" t="str">
        <f t="shared" si="55"/>
        <v>201047670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53552</v>
      </c>
    </row>
    <row r="956" spans="1:8">
      <c r="A956" s="627" t="str">
        <f t="shared" si="54"/>
        <v>Шелли Груп</v>
      </c>
      <c r="B956" s="627" t="str">
        <f t="shared" si="55"/>
        <v>201047670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3436</v>
      </c>
    </row>
    <row r="957" spans="1:8">
      <c r="A957" s="627" t="str">
        <f t="shared" si="54"/>
        <v>Шелли Груп</v>
      </c>
      <c r="B957" s="627" t="str">
        <f t="shared" si="55"/>
        <v>201047670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Шелли Груп</v>
      </c>
      <c r="B958" s="627" t="str">
        <f t="shared" si="55"/>
        <v>201047670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50116</v>
      </c>
    </row>
    <row r="959" spans="1:8">
      <c r="A959" s="627" t="str">
        <f t="shared" si="54"/>
        <v>Шелли Груп</v>
      </c>
      <c r="B959" s="627" t="str">
        <f t="shared" si="55"/>
        <v>201047670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Шелли Груп</v>
      </c>
      <c r="B960" s="627" t="str">
        <f t="shared" si="55"/>
        <v>201047670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Шелли Груп</v>
      </c>
      <c r="B961" s="627" t="str">
        <f t="shared" si="55"/>
        <v>201047670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Шелли Груп</v>
      </c>
      <c r="B962" s="627" t="str">
        <f t="shared" si="55"/>
        <v>201047670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Шелли Груп</v>
      </c>
      <c r="B963" s="627" t="str">
        <f t="shared" si="55"/>
        <v>201047670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Шелли Груп</v>
      </c>
      <c r="B964" s="627" t="str">
        <f t="shared" si="55"/>
        <v>201047670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7</v>
      </c>
    </row>
    <row r="965" spans="1:8">
      <c r="A965" s="627" t="str">
        <f t="shared" si="54"/>
        <v>Шелли Груп</v>
      </c>
      <c r="B965" s="627" t="str">
        <f t="shared" si="55"/>
        <v>201047670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Шелли Груп</v>
      </c>
      <c r="B966" s="627" t="str">
        <f t="shared" si="55"/>
        <v>201047670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7</v>
      </c>
    </row>
    <row r="967" spans="1:8">
      <c r="A967" s="627" t="str">
        <f t="shared" si="54"/>
        <v>Шелли Груп</v>
      </c>
      <c r="B967" s="627" t="str">
        <f t="shared" si="55"/>
        <v>201047670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Шелли Груп</v>
      </c>
      <c r="B968" s="627" t="str">
        <f t="shared" si="55"/>
        <v>201047670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Шелли Груп</v>
      </c>
      <c r="B969" s="627" t="str">
        <f t="shared" si="55"/>
        <v>201047670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Шелли Груп</v>
      </c>
      <c r="B970" s="627" t="str">
        <f t="shared" si="55"/>
        <v>201047670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Шелли Груп</v>
      </c>
      <c r="B971" s="627" t="str">
        <f t="shared" si="55"/>
        <v>201047670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Шелли Груп</v>
      </c>
      <c r="B972" s="627" t="str">
        <f t="shared" si="55"/>
        <v>201047670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Шелли Груп</v>
      </c>
      <c r="B973" s="627" t="str">
        <f t="shared" si="55"/>
        <v>201047670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Шелли Груп</v>
      </c>
      <c r="B974" s="627" t="str">
        <f t="shared" si="55"/>
        <v>201047670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53559</v>
      </c>
    </row>
    <row r="975" spans="1:8">
      <c r="A975" s="627" t="str">
        <f t="shared" si="54"/>
        <v>Шелли Груп</v>
      </c>
      <c r="B975" s="627" t="str">
        <f t="shared" si="55"/>
        <v>201047670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53559</v>
      </c>
    </row>
    <row r="976" spans="1:8">
      <c r="A976" s="627" t="str">
        <f t="shared" ref="A976:A1039" si="57">pdeName</f>
        <v>Шелли Груп</v>
      </c>
      <c r="B976" s="627" t="str">
        <f t="shared" ref="B976:B1039" si="58">pdeBulstat</f>
        <v>201047670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Шелли Груп</v>
      </c>
      <c r="B977" s="627" t="str">
        <f t="shared" si="58"/>
        <v>201047670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576</v>
      </c>
    </row>
    <row r="978" spans="1:8">
      <c r="A978" s="627" t="str">
        <f t="shared" si="57"/>
        <v>Шелли Груп</v>
      </c>
      <c r="B978" s="627" t="str">
        <f t="shared" si="58"/>
        <v>201047670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576</v>
      </c>
    </row>
    <row r="979" spans="1:8">
      <c r="A979" s="627" t="str">
        <f t="shared" si="57"/>
        <v>Шелли Груп</v>
      </c>
      <c r="B979" s="627" t="str">
        <f t="shared" si="58"/>
        <v>201047670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Шелли Груп</v>
      </c>
      <c r="B980" s="627" t="str">
        <f t="shared" si="58"/>
        <v>201047670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Шелли Груп</v>
      </c>
      <c r="B981" s="627" t="str">
        <f t="shared" si="58"/>
        <v>201047670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Шелли Груп</v>
      </c>
      <c r="B982" s="627" t="str">
        <f t="shared" si="58"/>
        <v>201047670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Шелли Груп</v>
      </c>
      <c r="B983" s="627" t="str">
        <f t="shared" si="58"/>
        <v>201047670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Шелли Груп</v>
      </c>
      <c r="B984" s="627" t="str">
        <f t="shared" si="58"/>
        <v>201047670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Шелли Груп</v>
      </c>
      <c r="B985" s="627" t="str">
        <f t="shared" si="58"/>
        <v>201047670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576</v>
      </c>
    </row>
    <row r="986" spans="1:8">
      <c r="A986" s="627" t="str">
        <f t="shared" si="57"/>
        <v>Шелли Груп</v>
      </c>
      <c r="B986" s="627" t="str">
        <f t="shared" si="58"/>
        <v>201047670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821</v>
      </c>
    </row>
    <row r="987" spans="1:8">
      <c r="A987" s="627" t="str">
        <f t="shared" si="57"/>
        <v>Шелли Груп</v>
      </c>
      <c r="B987" s="627" t="str">
        <f t="shared" si="58"/>
        <v>201047670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Шелли Груп</v>
      </c>
      <c r="B988" s="627" t="str">
        <f t="shared" si="58"/>
        <v>201047670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Шелли Груп</v>
      </c>
      <c r="B989" s="627" t="str">
        <f t="shared" si="58"/>
        <v>201047670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Шелли Груп</v>
      </c>
      <c r="B990" s="627" t="str">
        <f t="shared" si="58"/>
        <v>201047670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Шелли Груп</v>
      </c>
      <c r="B991" s="627" t="str">
        <f t="shared" si="58"/>
        <v>201047670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Шелли Груп</v>
      </c>
      <c r="B992" s="627" t="str">
        <f t="shared" si="58"/>
        <v>201047670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Шелли Груп</v>
      </c>
      <c r="B993" s="627" t="str">
        <f t="shared" si="58"/>
        <v>201047670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Шелли Груп</v>
      </c>
      <c r="B994" s="627" t="str">
        <f t="shared" si="58"/>
        <v>201047670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Шелли Груп</v>
      </c>
      <c r="B995" s="627" t="str">
        <f t="shared" si="58"/>
        <v>201047670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Шелли Груп</v>
      </c>
      <c r="B996" s="627" t="str">
        <f t="shared" si="58"/>
        <v>201047670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Шелли Груп</v>
      </c>
      <c r="B997" s="627" t="str">
        <f t="shared" si="58"/>
        <v>201047670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Шелли Груп</v>
      </c>
      <c r="B998" s="627" t="str">
        <f t="shared" si="58"/>
        <v>201047670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Шелли Груп</v>
      </c>
      <c r="B999" s="627" t="str">
        <f t="shared" si="58"/>
        <v>201047670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Шелли Груп</v>
      </c>
      <c r="B1000" s="627" t="str">
        <f t="shared" si="58"/>
        <v>201047670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Шелли Груп</v>
      </c>
      <c r="B1001" s="627" t="str">
        <f t="shared" si="58"/>
        <v>201047670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Шелли Груп</v>
      </c>
      <c r="B1002" s="627" t="str">
        <f t="shared" si="58"/>
        <v>201047670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Шелли Груп</v>
      </c>
      <c r="B1003" s="627" t="str">
        <f t="shared" si="58"/>
        <v>201047670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Шелли Груп</v>
      </c>
      <c r="B1004" s="627" t="str">
        <f t="shared" si="58"/>
        <v>201047670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Шелли Груп</v>
      </c>
      <c r="B1005" s="627" t="str">
        <f t="shared" si="58"/>
        <v>201047670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Шелли Груп</v>
      </c>
      <c r="B1006" s="627" t="str">
        <f t="shared" si="58"/>
        <v>201047670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Шелли Груп</v>
      </c>
      <c r="B1007" s="627" t="str">
        <f t="shared" si="58"/>
        <v>201047670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1397</v>
      </c>
    </row>
    <row r="1008" spans="1:8">
      <c r="A1008" s="627" t="str">
        <f t="shared" si="57"/>
        <v>Шелли Груп</v>
      </c>
      <c r="B1008" s="627" t="str">
        <f t="shared" si="58"/>
        <v>201047670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213</v>
      </c>
    </row>
    <row r="1009" spans="1:8">
      <c r="A1009" s="627" t="str">
        <f t="shared" si="57"/>
        <v>Шелли Груп</v>
      </c>
      <c r="B1009" s="627" t="str">
        <f t="shared" si="58"/>
        <v>201047670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Шелли Груп</v>
      </c>
      <c r="B1010" s="627" t="str">
        <f t="shared" si="58"/>
        <v>201047670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213</v>
      </c>
    </row>
    <row r="1011" spans="1:8">
      <c r="A1011" s="627" t="str">
        <f t="shared" si="57"/>
        <v>Шелли Груп</v>
      </c>
      <c r="B1011" s="627" t="str">
        <f t="shared" si="58"/>
        <v>201047670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Шелли Груп</v>
      </c>
      <c r="B1012" s="627" t="str">
        <f t="shared" si="58"/>
        <v>201047670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Шелли Груп</v>
      </c>
      <c r="B1013" s="627" t="str">
        <f t="shared" si="58"/>
        <v>201047670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Шелли Груп</v>
      </c>
      <c r="B1014" s="627" t="str">
        <f t="shared" si="58"/>
        <v>201047670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Шелли Груп</v>
      </c>
      <c r="B1015" s="627" t="str">
        <f t="shared" si="58"/>
        <v>201047670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Шелли Груп</v>
      </c>
      <c r="B1016" s="627" t="str">
        <f t="shared" si="58"/>
        <v>201047670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Шелли Груп</v>
      </c>
      <c r="B1017" s="627" t="str">
        <f t="shared" si="58"/>
        <v>201047670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Шелли Груп</v>
      </c>
      <c r="B1018" s="627" t="str">
        <f t="shared" si="58"/>
        <v>201047670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Шелли Груп</v>
      </c>
      <c r="B1019" s="627" t="str">
        <f t="shared" si="58"/>
        <v>201047670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Шелли Груп</v>
      </c>
      <c r="B1020" s="627" t="str">
        <f t="shared" si="58"/>
        <v>201047670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86</v>
      </c>
    </row>
    <row r="1021" spans="1:8">
      <c r="A1021" s="627" t="str">
        <f t="shared" si="57"/>
        <v>Шелли Груп</v>
      </c>
      <c r="B1021" s="627" t="str">
        <f t="shared" si="58"/>
        <v>201047670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Шелли Груп</v>
      </c>
      <c r="B1022" s="627" t="str">
        <f t="shared" si="58"/>
        <v>201047670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299</v>
      </c>
    </row>
    <row r="1023" spans="1:8">
      <c r="A1023" s="627" t="str">
        <f t="shared" si="57"/>
        <v>Шелли Груп</v>
      </c>
      <c r="B1023" s="627" t="str">
        <f t="shared" si="58"/>
        <v>201047670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Шелли Груп</v>
      </c>
      <c r="B1024" s="627" t="str">
        <f t="shared" si="58"/>
        <v>201047670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Шелли Груп</v>
      </c>
      <c r="B1025" s="627" t="str">
        <f t="shared" si="58"/>
        <v>201047670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Шелли Груп</v>
      </c>
      <c r="B1026" s="627" t="str">
        <f t="shared" si="58"/>
        <v>201047670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Шелли Груп</v>
      </c>
      <c r="B1027" s="627" t="str">
        <f t="shared" si="58"/>
        <v>201047670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Шелли Груп</v>
      </c>
      <c r="B1028" s="627" t="str">
        <f t="shared" si="58"/>
        <v>201047670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Шелли Груп</v>
      </c>
      <c r="B1029" s="627" t="str">
        <f t="shared" si="58"/>
        <v>201047670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Шелли Груп</v>
      </c>
      <c r="B1030" s="627" t="str">
        <f t="shared" si="58"/>
        <v>201047670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Шелли Груп</v>
      </c>
      <c r="B1031" s="627" t="str">
        <f t="shared" si="58"/>
        <v>201047670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Шелли Груп</v>
      </c>
      <c r="B1032" s="627" t="str">
        <f t="shared" si="58"/>
        <v>201047670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Шелли Груп</v>
      </c>
      <c r="B1033" s="627" t="str">
        <f t="shared" si="58"/>
        <v>201047670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74</v>
      </c>
    </row>
    <row r="1034" spans="1:8">
      <c r="A1034" s="627" t="str">
        <f t="shared" si="57"/>
        <v>Шелли Груп</v>
      </c>
      <c r="B1034" s="627" t="str">
        <f t="shared" si="58"/>
        <v>201047670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Шелли Груп</v>
      </c>
      <c r="B1035" s="627" t="str">
        <f t="shared" si="58"/>
        <v>201047670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Шелли Груп</v>
      </c>
      <c r="B1036" s="627" t="str">
        <f t="shared" si="58"/>
        <v>201047670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Шелли Груп</v>
      </c>
      <c r="B1037" s="627" t="str">
        <f t="shared" si="58"/>
        <v>201047670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74</v>
      </c>
    </row>
    <row r="1038" spans="1:8">
      <c r="A1038" s="627" t="str">
        <f t="shared" si="57"/>
        <v>Шелли Груп</v>
      </c>
      <c r="B1038" s="627" t="str">
        <f t="shared" si="58"/>
        <v>201047670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512</v>
      </c>
    </row>
    <row r="1039" spans="1:8">
      <c r="A1039" s="627" t="str">
        <f t="shared" si="57"/>
        <v>Шелли Груп</v>
      </c>
      <c r="B1039" s="627" t="str">
        <f t="shared" si="58"/>
        <v>201047670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Шелли Груп</v>
      </c>
      <c r="B1040" s="627" t="str">
        <f t="shared" ref="B1040:B1103" si="61">pdeBulstat</f>
        <v>201047670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57</v>
      </c>
    </row>
    <row r="1041" spans="1:8">
      <c r="A1041" s="627" t="str">
        <f t="shared" si="60"/>
        <v>Шелли Груп</v>
      </c>
      <c r="B1041" s="627" t="str">
        <f t="shared" si="61"/>
        <v>201047670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Шелли Груп</v>
      </c>
      <c r="B1042" s="627" t="str">
        <f t="shared" si="61"/>
        <v>201047670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435</v>
      </c>
    </row>
    <row r="1043" spans="1:8">
      <c r="A1043" s="627" t="str">
        <f t="shared" si="60"/>
        <v>Шелли Груп</v>
      </c>
      <c r="B1043" s="627" t="str">
        <f t="shared" si="61"/>
        <v>201047670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14</v>
      </c>
    </row>
    <row r="1044" spans="1:8">
      <c r="A1044" s="627" t="str">
        <f t="shared" si="60"/>
        <v>Шелли Груп</v>
      </c>
      <c r="B1044" s="627" t="str">
        <f t="shared" si="61"/>
        <v>201047670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Шелли Груп</v>
      </c>
      <c r="B1045" s="627" t="str">
        <f t="shared" si="61"/>
        <v>201047670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14</v>
      </c>
    </row>
    <row r="1046" spans="1:8">
      <c r="A1046" s="627" t="str">
        <f t="shared" si="60"/>
        <v>Шелли Груп</v>
      </c>
      <c r="B1046" s="627" t="str">
        <f t="shared" si="61"/>
        <v>201047670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Шелли Груп</v>
      </c>
      <c r="B1047" s="627" t="str">
        <f t="shared" si="61"/>
        <v>201047670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6</v>
      </c>
    </row>
    <row r="1048" spans="1:8">
      <c r="A1048" s="627" t="str">
        <f t="shared" si="60"/>
        <v>Шелли Груп</v>
      </c>
      <c r="B1048" s="627" t="str">
        <f t="shared" si="61"/>
        <v>201047670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0</v>
      </c>
    </row>
    <row r="1049" spans="1:8">
      <c r="A1049" s="627" t="str">
        <f t="shared" si="60"/>
        <v>Шелли Груп</v>
      </c>
      <c r="B1049" s="627" t="str">
        <f t="shared" si="61"/>
        <v>201047670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586</v>
      </c>
    </row>
    <row r="1050" spans="1:8">
      <c r="A1050" s="627" t="str">
        <f t="shared" si="60"/>
        <v>Шелли Груп</v>
      </c>
      <c r="B1050" s="627" t="str">
        <f t="shared" si="61"/>
        <v>201047670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885</v>
      </c>
    </row>
    <row r="1051" spans="1:8">
      <c r="A1051" s="627" t="str">
        <f t="shared" si="60"/>
        <v>Шелли Груп</v>
      </c>
      <c r="B1051" s="627" t="str">
        <f t="shared" si="61"/>
        <v>201047670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54</v>
      </c>
    </row>
    <row r="1052" spans="1:8">
      <c r="A1052" s="627" t="str">
        <f t="shared" si="60"/>
        <v>Шелли Груп</v>
      </c>
      <c r="B1052" s="627" t="str">
        <f t="shared" si="61"/>
        <v>201047670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Шелли Груп</v>
      </c>
      <c r="B1053" s="627" t="str">
        <f t="shared" si="61"/>
        <v>201047670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54</v>
      </c>
    </row>
    <row r="1054" spans="1:8">
      <c r="A1054" s="627" t="str">
        <f t="shared" si="60"/>
        <v>Шелли Груп</v>
      </c>
      <c r="B1054" s="627" t="str">
        <f t="shared" si="61"/>
        <v>201047670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Шелли Груп</v>
      </c>
      <c r="B1055" s="627" t="str">
        <f t="shared" si="61"/>
        <v>201047670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Шелли Груп</v>
      </c>
      <c r="B1056" s="627" t="str">
        <f t="shared" si="61"/>
        <v>201047670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Шелли Груп</v>
      </c>
      <c r="B1057" s="627" t="str">
        <f t="shared" si="61"/>
        <v>201047670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Шелли Груп</v>
      </c>
      <c r="B1058" s="627" t="str">
        <f t="shared" si="61"/>
        <v>201047670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Шелли Груп</v>
      </c>
      <c r="B1059" s="627" t="str">
        <f t="shared" si="61"/>
        <v>201047670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Шелли Груп</v>
      </c>
      <c r="B1060" s="627" t="str">
        <f t="shared" si="61"/>
        <v>201047670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Шелли Груп</v>
      </c>
      <c r="B1061" s="627" t="str">
        <f t="shared" si="61"/>
        <v>201047670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Шелли Груп</v>
      </c>
      <c r="B1062" s="627" t="str">
        <f t="shared" si="61"/>
        <v>201047670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Шелли Груп</v>
      </c>
      <c r="B1063" s="627" t="str">
        <f t="shared" si="61"/>
        <v>201047670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Шелли Груп</v>
      </c>
      <c r="B1064" s="627" t="str">
        <f t="shared" si="61"/>
        <v>201047670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Шелли Груп</v>
      </c>
      <c r="B1065" s="627" t="str">
        <f t="shared" si="61"/>
        <v>201047670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54</v>
      </c>
    </row>
    <row r="1066" spans="1:8">
      <c r="A1066" s="627" t="str">
        <f t="shared" si="60"/>
        <v>Шелли Груп</v>
      </c>
      <c r="B1066" s="627" t="str">
        <f t="shared" si="61"/>
        <v>201047670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Шелли Груп</v>
      </c>
      <c r="B1067" s="627" t="str">
        <f t="shared" si="61"/>
        <v>201047670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Шелли Груп</v>
      </c>
      <c r="B1068" s="627" t="str">
        <f t="shared" si="61"/>
        <v>201047670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Шелли Груп</v>
      </c>
      <c r="B1069" s="627" t="str">
        <f t="shared" si="61"/>
        <v>201047670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Шелли Груп</v>
      </c>
      <c r="B1070" s="627" t="str">
        <f t="shared" si="61"/>
        <v>201047670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Шелли Груп</v>
      </c>
      <c r="B1071" s="627" t="str">
        <f t="shared" si="61"/>
        <v>201047670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Шелли Груп</v>
      </c>
      <c r="B1072" s="627" t="str">
        <f t="shared" si="61"/>
        <v>201047670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Шелли Груп</v>
      </c>
      <c r="B1073" s="627" t="str">
        <f t="shared" si="61"/>
        <v>201047670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Шелли Груп</v>
      </c>
      <c r="B1074" s="627" t="str">
        <f t="shared" si="61"/>
        <v>201047670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Шелли Груп</v>
      </c>
      <c r="B1075" s="627" t="str">
        <f t="shared" si="61"/>
        <v>201047670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Шелли Груп</v>
      </c>
      <c r="B1076" s="627" t="str">
        <f t="shared" si="61"/>
        <v>201047670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74</v>
      </c>
    </row>
    <row r="1077" spans="1:8">
      <c r="A1077" s="627" t="str">
        <f t="shared" si="60"/>
        <v>Шелли Груп</v>
      </c>
      <c r="B1077" s="627" t="str">
        <f t="shared" si="61"/>
        <v>201047670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Шелли Груп</v>
      </c>
      <c r="B1078" s="627" t="str">
        <f t="shared" si="61"/>
        <v>201047670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Шелли Груп</v>
      </c>
      <c r="B1079" s="627" t="str">
        <f t="shared" si="61"/>
        <v>201047670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Шелли Груп</v>
      </c>
      <c r="B1080" s="627" t="str">
        <f t="shared" si="61"/>
        <v>201047670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74</v>
      </c>
    </row>
    <row r="1081" spans="1:8">
      <c r="A1081" s="627" t="str">
        <f t="shared" si="60"/>
        <v>Шелли Груп</v>
      </c>
      <c r="B1081" s="627" t="str">
        <f t="shared" si="61"/>
        <v>201047670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512</v>
      </c>
    </row>
    <row r="1082" spans="1:8">
      <c r="A1082" s="627" t="str">
        <f t="shared" si="60"/>
        <v>Шелли Груп</v>
      </c>
      <c r="B1082" s="627" t="str">
        <f t="shared" si="61"/>
        <v>201047670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Шелли Груп</v>
      </c>
      <c r="B1083" s="627" t="str">
        <f t="shared" si="61"/>
        <v>201047670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57</v>
      </c>
    </row>
    <row r="1084" spans="1:8">
      <c r="A1084" s="627" t="str">
        <f t="shared" si="60"/>
        <v>Шелли Груп</v>
      </c>
      <c r="B1084" s="627" t="str">
        <f t="shared" si="61"/>
        <v>201047670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Шелли Груп</v>
      </c>
      <c r="B1085" s="627" t="str">
        <f t="shared" si="61"/>
        <v>201047670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435</v>
      </c>
    </row>
    <row r="1086" spans="1:8">
      <c r="A1086" s="627" t="str">
        <f t="shared" si="60"/>
        <v>Шелли Груп</v>
      </c>
      <c r="B1086" s="627" t="str">
        <f t="shared" si="61"/>
        <v>201047670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14</v>
      </c>
    </row>
    <row r="1087" spans="1:8">
      <c r="A1087" s="627" t="str">
        <f t="shared" si="60"/>
        <v>Шелли Груп</v>
      </c>
      <c r="B1087" s="627" t="str">
        <f t="shared" si="61"/>
        <v>201047670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Шелли Груп</v>
      </c>
      <c r="B1088" s="627" t="str">
        <f t="shared" si="61"/>
        <v>201047670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14</v>
      </c>
    </row>
    <row r="1089" spans="1:8">
      <c r="A1089" s="627" t="str">
        <f t="shared" si="60"/>
        <v>Шелли Груп</v>
      </c>
      <c r="B1089" s="627" t="str">
        <f t="shared" si="61"/>
        <v>201047670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Шелли Груп</v>
      </c>
      <c r="B1090" s="627" t="str">
        <f t="shared" si="61"/>
        <v>201047670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6</v>
      </c>
    </row>
    <row r="1091" spans="1:8">
      <c r="A1091" s="627" t="str">
        <f t="shared" si="60"/>
        <v>Шелли Груп</v>
      </c>
      <c r="B1091" s="627" t="str">
        <f t="shared" si="61"/>
        <v>201047670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Шелли Груп</v>
      </c>
      <c r="B1092" s="627" t="str">
        <f t="shared" si="61"/>
        <v>201047670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586</v>
      </c>
    </row>
    <row r="1093" spans="1:8">
      <c r="A1093" s="627" t="str">
        <f t="shared" si="60"/>
        <v>Шелли Груп</v>
      </c>
      <c r="B1093" s="627" t="str">
        <f t="shared" si="61"/>
        <v>201047670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640</v>
      </c>
    </row>
    <row r="1094" spans="1:8">
      <c r="A1094" s="627" t="str">
        <f t="shared" si="60"/>
        <v>Шелли Груп</v>
      </c>
      <c r="B1094" s="627" t="str">
        <f t="shared" si="61"/>
        <v>201047670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159</v>
      </c>
    </row>
    <row r="1095" spans="1:8">
      <c r="A1095" s="627" t="str">
        <f t="shared" si="60"/>
        <v>Шелли Груп</v>
      </c>
      <c r="B1095" s="627" t="str">
        <f t="shared" si="61"/>
        <v>201047670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Шелли Груп</v>
      </c>
      <c r="B1096" s="627" t="str">
        <f t="shared" si="61"/>
        <v>201047670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159</v>
      </c>
    </row>
    <row r="1097" spans="1:8">
      <c r="A1097" s="627" t="str">
        <f t="shared" si="60"/>
        <v>Шелли Груп</v>
      </c>
      <c r="B1097" s="627" t="str">
        <f t="shared" si="61"/>
        <v>201047670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Шелли Груп</v>
      </c>
      <c r="B1098" s="627" t="str">
        <f t="shared" si="61"/>
        <v>201047670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Шелли Груп</v>
      </c>
      <c r="B1099" s="627" t="str">
        <f t="shared" si="61"/>
        <v>201047670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Шелли Груп</v>
      </c>
      <c r="B1100" s="627" t="str">
        <f t="shared" si="61"/>
        <v>201047670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Шелли Груп</v>
      </c>
      <c r="B1101" s="627" t="str">
        <f t="shared" si="61"/>
        <v>201047670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Шелли Груп</v>
      </c>
      <c r="B1102" s="627" t="str">
        <f t="shared" si="61"/>
        <v>201047670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Шелли Груп</v>
      </c>
      <c r="B1103" s="627" t="str">
        <f t="shared" si="61"/>
        <v>201047670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Шелли Груп</v>
      </c>
      <c r="B1104" s="627" t="str">
        <f t="shared" ref="B1104:B1167" si="64">pdeBulstat</f>
        <v>201047670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Шелли Груп</v>
      </c>
      <c r="B1105" s="627" t="str">
        <f t="shared" si="64"/>
        <v>201047670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Шелли Груп</v>
      </c>
      <c r="B1106" s="627" t="str">
        <f t="shared" si="64"/>
        <v>201047670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86</v>
      </c>
    </row>
    <row r="1107" spans="1:8">
      <c r="A1107" s="627" t="str">
        <f t="shared" si="63"/>
        <v>Шелли Груп</v>
      </c>
      <c r="B1107" s="627" t="str">
        <f t="shared" si="64"/>
        <v>201047670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Шелли Груп</v>
      </c>
      <c r="B1108" s="627" t="str">
        <f t="shared" si="64"/>
        <v>201047670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245</v>
      </c>
    </row>
    <row r="1109" spans="1:8">
      <c r="A1109" s="627" t="str">
        <f t="shared" si="63"/>
        <v>Шелли Груп</v>
      </c>
      <c r="B1109" s="627" t="str">
        <f t="shared" si="64"/>
        <v>201047670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Шелли Груп</v>
      </c>
      <c r="B1110" s="627" t="str">
        <f t="shared" si="64"/>
        <v>201047670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Шелли Груп</v>
      </c>
      <c r="B1111" s="627" t="str">
        <f t="shared" si="64"/>
        <v>201047670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Шелли Груп</v>
      </c>
      <c r="B1112" s="627" t="str">
        <f t="shared" si="64"/>
        <v>201047670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Шелли Груп</v>
      </c>
      <c r="B1113" s="627" t="str">
        <f t="shared" si="64"/>
        <v>201047670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Шелли Груп</v>
      </c>
      <c r="B1114" s="627" t="str">
        <f t="shared" si="64"/>
        <v>201047670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Шелли Груп</v>
      </c>
      <c r="B1115" s="627" t="str">
        <f t="shared" si="64"/>
        <v>201047670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Шелли Груп</v>
      </c>
      <c r="B1116" s="627" t="str">
        <f t="shared" si="64"/>
        <v>201047670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Шелли Груп</v>
      </c>
      <c r="B1117" s="627" t="str">
        <f t="shared" si="64"/>
        <v>201047670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Шелли Груп</v>
      </c>
      <c r="B1118" s="627" t="str">
        <f t="shared" si="64"/>
        <v>201047670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Шелли Груп</v>
      </c>
      <c r="B1119" s="627" t="str">
        <f t="shared" si="64"/>
        <v>201047670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Шелли Груп</v>
      </c>
      <c r="B1120" s="627" t="str">
        <f t="shared" si="64"/>
        <v>201047670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Шелли Груп</v>
      </c>
      <c r="B1121" s="627" t="str">
        <f t="shared" si="64"/>
        <v>201047670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Шелли Груп</v>
      </c>
      <c r="B1122" s="627" t="str">
        <f t="shared" si="64"/>
        <v>201047670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Шелли Груп</v>
      </c>
      <c r="B1123" s="627" t="str">
        <f t="shared" si="64"/>
        <v>201047670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Шелли Груп</v>
      </c>
      <c r="B1124" s="627" t="str">
        <f t="shared" si="64"/>
        <v>201047670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Шелли Груп</v>
      </c>
      <c r="B1125" s="627" t="str">
        <f t="shared" si="64"/>
        <v>201047670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Шелли Груп</v>
      </c>
      <c r="B1126" s="627" t="str">
        <f t="shared" si="64"/>
        <v>201047670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Шелли Груп</v>
      </c>
      <c r="B1127" s="627" t="str">
        <f t="shared" si="64"/>
        <v>201047670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Шелли Груп</v>
      </c>
      <c r="B1128" s="627" t="str">
        <f t="shared" si="64"/>
        <v>201047670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Шелли Груп</v>
      </c>
      <c r="B1129" s="627" t="str">
        <f t="shared" si="64"/>
        <v>201047670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Шелли Груп</v>
      </c>
      <c r="B1130" s="627" t="str">
        <f t="shared" si="64"/>
        <v>201047670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Шелли Груп</v>
      </c>
      <c r="B1131" s="627" t="str">
        <f t="shared" si="64"/>
        <v>201047670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Шелли Груп</v>
      </c>
      <c r="B1132" s="627" t="str">
        <f t="shared" si="64"/>
        <v>201047670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Шелли Груп</v>
      </c>
      <c r="B1133" s="627" t="str">
        <f t="shared" si="64"/>
        <v>201047670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Шелли Груп</v>
      </c>
      <c r="B1134" s="627" t="str">
        <f t="shared" si="64"/>
        <v>201047670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Шелли Груп</v>
      </c>
      <c r="B1135" s="627" t="str">
        <f t="shared" si="64"/>
        <v>201047670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Шелли Груп</v>
      </c>
      <c r="B1136" s="627" t="str">
        <f t="shared" si="64"/>
        <v>201047670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245</v>
      </c>
    </row>
    <row r="1137" spans="1:8">
      <c r="A1137" s="627" t="str">
        <f t="shared" si="63"/>
        <v>Шелли Груп</v>
      </c>
      <c r="B1137" s="627" t="str">
        <f t="shared" si="64"/>
        <v>201047670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Шелли Груп</v>
      </c>
      <c r="B1138" s="627" t="str">
        <f t="shared" si="64"/>
        <v>201047670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Шелли Груп</v>
      </c>
      <c r="B1139" s="627" t="str">
        <f t="shared" si="64"/>
        <v>201047670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Шелли Груп</v>
      </c>
      <c r="B1140" s="627" t="str">
        <f t="shared" si="64"/>
        <v>201047670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Шелли Груп</v>
      </c>
      <c r="B1141" s="627" t="str">
        <f t="shared" si="64"/>
        <v>201047670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Шелли Груп</v>
      </c>
      <c r="B1142" s="627" t="str">
        <f t="shared" si="64"/>
        <v>201047670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Шелли Груп</v>
      </c>
      <c r="B1143" s="627" t="str">
        <f t="shared" si="64"/>
        <v>201047670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Шелли Груп</v>
      </c>
      <c r="B1144" s="627" t="str">
        <f t="shared" si="64"/>
        <v>201047670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Шелли Груп</v>
      </c>
      <c r="B1145" s="627" t="str">
        <f t="shared" si="64"/>
        <v>201047670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Шелли Груп</v>
      </c>
      <c r="B1146" s="627" t="str">
        <f t="shared" si="64"/>
        <v>201047670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Шелли Груп</v>
      </c>
      <c r="B1147" s="627" t="str">
        <f t="shared" si="64"/>
        <v>201047670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Шелли Груп</v>
      </c>
      <c r="B1148" s="627" t="str">
        <f t="shared" si="64"/>
        <v>201047670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Шелли Груп</v>
      </c>
      <c r="B1149" s="627" t="str">
        <f t="shared" si="64"/>
        <v>201047670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Шелли Груп</v>
      </c>
      <c r="B1150" s="627" t="str">
        <f t="shared" si="64"/>
        <v>201047670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Шелли Груп</v>
      </c>
      <c r="B1151" s="627" t="str">
        <f t="shared" si="64"/>
        <v>201047670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Шелли Груп</v>
      </c>
      <c r="B1152" s="627" t="str">
        <f t="shared" si="64"/>
        <v>201047670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Шелли Груп</v>
      </c>
      <c r="B1153" s="627" t="str">
        <f t="shared" si="64"/>
        <v>201047670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Шелли Груп</v>
      </c>
      <c r="B1154" s="627" t="str">
        <f t="shared" si="64"/>
        <v>201047670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Шелли Груп</v>
      </c>
      <c r="B1155" s="627" t="str">
        <f t="shared" si="64"/>
        <v>201047670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Шелли Груп</v>
      </c>
      <c r="B1156" s="627" t="str">
        <f t="shared" si="64"/>
        <v>201047670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Шелли Груп</v>
      </c>
      <c r="B1157" s="627" t="str">
        <f t="shared" si="64"/>
        <v>201047670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Шелли Груп</v>
      </c>
      <c r="B1158" s="627" t="str">
        <f t="shared" si="64"/>
        <v>201047670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Шелли Груп</v>
      </c>
      <c r="B1159" s="627" t="str">
        <f t="shared" si="64"/>
        <v>201047670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Шелли Груп</v>
      </c>
      <c r="B1160" s="627" t="str">
        <f t="shared" si="64"/>
        <v>201047670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Шелли Груп</v>
      </c>
      <c r="B1161" s="627" t="str">
        <f t="shared" si="64"/>
        <v>201047670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Шелли Груп</v>
      </c>
      <c r="B1162" s="627" t="str">
        <f t="shared" si="64"/>
        <v>201047670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Шелли Груп</v>
      </c>
      <c r="B1163" s="627" t="str">
        <f t="shared" si="64"/>
        <v>201047670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Шелли Груп</v>
      </c>
      <c r="B1164" s="627" t="str">
        <f t="shared" si="64"/>
        <v>201047670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Шелли Груп</v>
      </c>
      <c r="B1165" s="627" t="str">
        <f t="shared" si="64"/>
        <v>201047670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Шелли Груп</v>
      </c>
      <c r="B1166" s="627" t="str">
        <f t="shared" si="64"/>
        <v>201047670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Шелли Груп</v>
      </c>
      <c r="B1167" s="627" t="str">
        <f t="shared" si="64"/>
        <v>201047670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Шелли Груп</v>
      </c>
      <c r="B1168" s="627" t="str">
        <f t="shared" ref="B1168:B1195" si="67">pdeBulstat</f>
        <v>201047670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Шелли Груп</v>
      </c>
      <c r="B1169" s="627" t="str">
        <f t="shared" si="67"/>
        <v>201047670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Шелли Груп</v>
      </c>
      <c r="B1170" s="627" t="str">
        <f t="shared" si="67"/>
        <v>201047670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Шелли Груп</v>
      </c>
      <c r="B1171" s="627" t="str">
        <f t="shared" si="67"/>
        <v>201047670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Шелли Груп</v>
      </c>
      <c r="B1172" s="627" t="str">
        <f t="shared" si="67"/>
        <v>201047670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Шелли Груп</v>
      </c>
      <c r="B1173" s="627" t="str">
        <f t="shared" si="67"/>
        <v>201047670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Шелли Груп</v>
      </c>
      <c r="B1174" s="627" t="str">
        <f t="shared" si="67"/>
        <v>201047670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Шелли Груп</v>
      </c>
      <c r="B1175" s="627" t="str">
        <f t="shared" si="67"/>
        <v>201047670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Шелли Груп</v>
      </c>
      <c r="B1176" s="627" t="str">
        <f t="shared" si="67"/>
        <v>201047670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Шелли Груп</v>
      </c>
      <c r="B1177" s="627" t="str">
        <f t="shared" si="67"/>
        <v>201047670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Шелли Груп</v>
      </c>
      <c r="B1178" s="627" t="str">
        <f t="shared" si="67"/>
        <v>201047670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Шелли Груп</v>
      </c>
      <c r="B1179" s="627" t="str">
        <f t="shared" si="67"/>
        <v>201047670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Шелли Груп</v>
      </c>
      <c r="B1180" s="627" t="str">
        <f t="shared" si="67"/>
        <v>201047670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Шелли Груп</v>
      </c>
      <c r="B1181" s="627" t="str">
        <f t="shared" si="67"/>
        <v>201047670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Шелли Груп</v>
      </c>
      <c r="B1182" s="627" t="str">
        <f t="shared" si="67"/>
        <v>201047670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Шелли Груп</v>
      </c>
      <c r="B1183" s="627" t="str">
        <f t="shared" si="67"/>
        <v>201047670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Шелли Груп</v>
      </c>
      <c r="B1184" s="627" t="str">
        <f t="shared" si="67"/>
        <v>201047670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Шелли Груп</v>
      </c>
      <c r="B1185" s="627" t="str">
        <f t="shared" si="67"/>
        <v>201047670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Шелли Груп</v>
      </c>
      <c r="B1186" s="627" t="str">
        <f t="shared" si="67"/>
        <v>201047670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Шелли Груп</v>
      </c>
      <c r="B1187" s="627" t="str">
        <f t="shared" si="67"/>
        <v>201047670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Шелли Груп</v>
      </c>
      <c r="B1188" s="627" t="str">
        <f t="shared" si="67"/>
        <v>201047670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Шелли Груп</v>
      </c>
      <c r="B1189" s="627" t="str">
        <f t="shared" si="67"/>
        <v>201047670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Шелли Груп</v>
      </c>
      <c r="B1190" s="627" t="str">
        <f t="shared" si="67"/>
        <v>201047670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Шелли Груп</v>
      </c>
      <c r="B1191" s="627" t="str">
        <f t="shared" si="67"/>
        <v>201047670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Шелли Груп</v>
      </c>
      <c r="B1192" s="627" t="str">
        <f t="shared" si="67"/>
        <v>201047670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Шелли Груп</v>
      </c>
      <c r="B1193" s="627" t="str">
        <f t="shared" si="67"/>
        <v>201047670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Шелли Груп</v>
      </c>
      <c r="B1194" s="627" t="str">
        <f t="shared" si="67"/>
        <v>201047670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Шелли Груп</v>
      </c>
      <c r="B1195" s="627" t="str">
        <f t="shared" si="67"/>
        <v>201047670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Шелли Груп</v>
      </c>
      <c r="B1197" s="627" t="str">
        <f t="shared" ref="B1197:B1228" si="70">pdeBulstat</f>
        <v>201047670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Шелли Груп</v>
      </c>
      <c r="B1198" s="627" t="str">
        <f t="shared" si="70"/>
        <v>201047670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Шелли Груп</v>
      </c>
      <c r="B1199" s="627" t="str">
        <f t="shared" si="70"/>
        <v>201047670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Шелли Груп</v>
      </c>
      <c r="B1200" s="627" t="str">
        <f t="shared" si="70"/>
        <v>201047670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Шелли Груп</v>
      </c>
      <c r="B1201" s="627" t="str">
        <f t="shared" si="70"/>
        <v>201047670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Шелли Груп</v>
      </c>
      <c r="B1202" s="627" t="str">
        <f t="shared" si="70"/>
        <v>201047670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Шелли Груп</v>
      </c>
      <c r="B1203" s="627" t="str">
        <f t="shared" si="70"/>
        <v>201047670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Шелли Груп</v>
      </c>
      <c r="B1204" s="627" t="str">
        <f t="shared" si="70"/>
        <v>201047670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Шелли Груп</v>
      </c>
      <c r="B1205" s="627" t="str">
        <f t="shared" si="70"/>
        <v>201047670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Шелли Груп</v>
      </c>
      <c r="B1206" s="627" t="str">
        <f t="shared" si="70"/>
        <v>201047670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Шелли Груп</v>
      </c>
      <c r="B1207" s="627" t="str">
        <f t="shared" si="70"/>
        <v>201047670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Шелли Груп</v>
      </c>
      <c r="B1208" s="627" t="str">
        <f t="shared" si="70"/>
        <v>201047670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Шелли Груп</v>
      </c>
      <c r="B1209" s="627" t="str">
        <f t="shared" si="70"/>
        <v>201047670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Шелли Груп</v>
      </c>
      <c r="B1210" s="627" t="str">
        <f t="shared" si="70"/>
        <v>201047670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Шелли Груп</v>
      </c>
      <c r="B1211" s="627" t="str">
        <f t="shared" si="70"/>
        <v>201047670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Шелли Груп</v>
      </c>
      <c r="B1212" s="627" t="str">
        <f t="shared" si="70"/>
        <v>201047670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Шелли Груп</v>
      </c>
      <c r="B1213" s="627" t="str">
        <f t="shared" si="70"/>
        <v>201047670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Шелли Груп</v>
      </c>
      <c r="B1214" s="627" t="str">
        <f t="shared" si="70"/>
        <v>201047670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Шелли Груп</v>
      </c>
      <c r="B1215" s="627" t="str">
        <f t="shared" si="70"/>
        <v>201047670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Шелли Груп</v>
      </c>
      <c r="B1216" s="627" t="str">
        <f t="shared" si="70"/>
        <v>201047670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Шелли Груп</v>
      </c>
      <c r="B1217" s="627" t="str">
        <f t="shared" si="70"/>
        <v>201047670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Шелли Груп</v>
      </c>
      <c r="B1218" s="627" t="str">
        <f t="shared" si="70"/>
        <v>201047670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Шелли Груп</v>
      </c>
      <c r="B1219" s="627" t="str">
        <f t="shared" si="70"/>
        <v>201047670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Шелли Груп</v>
      </c>
      <c r="B1220" s="627" t="str">
        <f t="shared" si="70"/>
        <v>201047670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Шелли Груп</v>
      </c>
      <c r="B1221" s="627" t="str">
        <f t="shared" si="70"/>
        <v>201047670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Шелли Груп</v>
      </c>
      <c r="B1222" s="627" t="str">
        <f t="shared" si="70"/>
        <v>201047670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Шелли Груп</v>
      </c>
      <c r="B1223" s="627" t="str">
        <f t="shared" si="70"/>
        <v>201047670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Шелли Груп</v>
      </c>
      <c r="B1224" s="627" t="str">
        <f t="shared" si="70"/>
        <v>201047670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Шелли Груп</v>
      </c>
      <c r="B1225" s="627" t="str">
        <f t="shared" si="70"/>
        <v>201047670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Шелли Груп</v>
      </c>
      <c r="B1226" s="627" t="str">
        <f t="shared" si="70"/>
        <v>201047670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Шелли Груп</v>
      </c>
      <c r="B1227" s="627" t="str">
        <f t="shared" si="70"/>
        <v>201047670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Шелли Груп</v>
      </c>
      <c r="B1228" s="627" t="str">
        <f t="shared" si="70"/>
        <v>201047670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Шелли Груп</v>
      </c>
      <c r="B1229" s="627" t="str">
        <f t="shared" ref="B1229:B1260" si="73">pdeBulstat</f>
        <v>201047670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Шелли Груп</v>
      </c>
      <c r="B1230" s="627" t="str">
        <f t="shared" si="73"/>
        <v>201047670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Шелли Груп</v>
      </c>
      <c r="B1231" s="627" t="str">
        <f t="shared" si="73"/>
        <v>201047670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Шелли Груп</v>
      </c>
      <c r="B1232" s="627" t="str">
        <f t="shared" si="73"/>
        <v>201047670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Шелли Груп</v>
      </c>
      <c r="B1233" s="627" t="str">
        <f t="shared" si="73"/>
        <v>201047670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Шелли Груп</v>
      </c>
      <c r="B1234" s="627" t="str">
        <f t="shared" si="73"/>
        <v>201047670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Шелли Груп</v>
      </c>
      <c r="B1235" s="627" t="str">
        <f t="shared" si="73"/>
        <v>201047670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Шелли Груп</v>
      </c>
      <c r="B1236" s="627" t="str">
        <f t="shared" si="73"/>
        <v>201047670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Шелли Груп</v>
      </c>
      <c r="B1237" s="627" t="str">
        <f t="shared" si="73"/>
        <v>201047670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Шелли Груп</v>
      </c>
      <c r="B1238" s="627" t="str">
        <f t="shared" si="73"/>
        <v>201047670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Шелли Груп</v>
      </c>
      <c r="B1239" s="627" t="str">
        <f t="shared" si="73"/>
        <v>201047670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7927</v>
      </c>
    </row>
    <row r="1240" spans="1:8">
      <c r="A1240" s="627" t="str">
        <f t="shared" si="72"/>
        <v>Шелли Груп</v>
      </c>
      <c r="B1240" s="627" t="str">
        <f t="shared" si="73"/>
        <v>201047670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Шелли Груп</v>
      </c>
      <c r="B1241" s="627" t="str">
        <f t="shared" si="73"/>
        <v>201047670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Шелли Груп</v>
      </c>
      <c r="B1242" s="627" t="str">
        <f t="shared" si="73"/>
        <v>201047670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Шелли Груп</v>
      </c>
      <c r="B1243" s="627" t="str">
        <f t="shared" si="73"/>
        <v>201047670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100</v>
      </c>
    </row>
    <row r="1244" spans="1:8">
      <c r="A1244" s="627" t="str">
        <f t="shared" si="72"/>
        <v>Шелли Груп</v>
      </c>
      <c r="B1244" s="627" t="str">
        <f t="shared" si="73"/>
        <v>201047670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8027</v>
      </c>
    </row>
    <row r="1245" spans="1:8">
      <c r="A1245" s="627" t="str">
        <f t="shared" si="72"/>
        <v>Шелли Груп</v>
      </c>
      <c r="B1245" s="627" t="str">
        <f t="shared" si="73"/>
        <v>201047670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Шелли Груп</v>
      </c>
      <c r="B1246" s="627" t="str">
        <f t="shared" si="73"/>
        <v>201047670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Шелли Груп</v>
      </c>
      <c r="B1247" s="627" t="str">
        <f t="shared" si="73"/>
        <v>201047670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Шелли Груп</v>
      </c>
      <c r="B1248" s="627" t="str">
        <f t="shared" si="73"/>
        <v>201047670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Шелли Груп</v>
      </c>
      <c r="B1249" s="627" t="str">
        <f t="shared" si="73"/>
        <v>201047670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Шелли Груп</v>
      </c>
      <c r="B1250" s="627" t="str">
        <f t="shared" si="73"/>
        <v>201047670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Шелли Груп</v>
      </c>
      <c r="B1251" s="627" t="str">
        <f t="shared" si="73"/>
        <v>201047670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Шелли Груп</v>
      </c>
      <c r="B1252" s="627" t="str">
        <f t="shared" si="73"/>
        <v>201047670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Шелли Груп</v>
      </c>
      <c r="B1253" s="627" t="str">
        <f t="shared" si="73"/>
        <v>201047670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Шелли Груп</v>
      </c>
      <c r="B1254" s="627" t="str">
        <f t="shared" si="73"/>
        <v>201047670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Шелли Груп</v>
      </c>
      <c r="B1255" s="627" t="str">
        <f t="shared" si="73"/>
        <v>201047670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Шелли Груп</v>
      </c>
      <c r="B1256" s="627" t="str">
        <f t="shared" si="73"/>
        <v>201047670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Шелли Груп</v>
      </c>
      <c r="B1257" s="627" t="str">
        <f t="shared" si="73"/>
        <v>201047670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Шелли Груп</v>
      </c>
      <c r="B1258" s="627" t="str">
        <f t="shared" si="73"/>
        <v>201047670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Шелли Груп</v>
      </c>
      <c r="B1259" s="627" t="str">
        <f t="shared" si="73"/>
        <v>201047670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Шелли Груп</v>
      </c>
      <c r="B1260" s="627" t="str">
        <f t="shared" si="73"/>
        <v>201047670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Шелли Груп</v>
      </c>
      <c r="B1261" s="627" t="str">
        <f t="shared" ref="B1261:B1294" si="76">pdeBulstat</f>
        <v>201047670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Шелли Груп</v>
      </c>
      <c r="B1262" s="627" t="str">
        <f t="shared" si="76"/>
        <v>201047670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Шелли Груп</v>
      </c>
      <c r="B1263" s="627" t="str">
        <f t="shared" si="76"/>
        <v>201047670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Шелли Груп</v>
      </c>
      <c r="B1264" s="627" t="str">
        <f t="shared" si="76"/>
        <v>201047670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Шелли Груп</v>
      </c>
      <c r="B1265" s="627" t="str">
        <f t="shared" si="76"/>
        <v>201047670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Шелли Груп</v>
      </c>
      <c r="B1266" s="627" t="str">
        <f t="shared" si="76"/>
        <v>201047670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Шелли Груп</v>
      </c>
      <c r="B1267" s="627" t="str">
        <f t="shared" si="76"/>
        <v>201047670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Шелли Груп</v>
      </c>
      <c r="B1268" s="627" t="str">
        <f t="shared" si="76"/>
        <v>201047670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Шелли Груп</v>
      </c>
      <c r="B1269" s="627" t="str">
        <f t="shared" si="76"/>
        <v>201047670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Шелли Груп</v>
      </c>
      <c r="B1270" s="627" t="str">
        <f t="shared" si="76"/>
        <v>201047670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Шелли Груп</v>
      </c>
      <c r="B1271" s="627" t="str">
        <f t="shared" si="76"/>
        <v>201047670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Шелли Груп</v>
      </c>
      <c r="B1272" s="627" t="str">
        <f t="shared" si="76"/>
        <v>201047670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Шелли Груп</v>
      </c>
      <c r="B1273" s="627" t="str">
        <f t="shared" si="76"/>
        <v>201047670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Шелли Груп</v>
      </c>
      <c r="B1274" s="627" t="str">
        <f t="shared" si="76"/>
        <v>201047670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Шелли Груп</v>
      </c>
      <c r="B1275" s="627" t="str">
        <f t="shared" si="76"/>
        <v>201047670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Шелли Груп</v>
      </c>
      <c r="B1276" s="627" t="str">
        <f t="shared" si="76"/>
        <v>201047670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Шелли Груп</v>
      </c>
      <c r="B1277" s="627" t="str">
        <f t="shared" si="76"/>
        <v>201047670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Шелли Груп</v>
      </c>
      <c r="B1278" s="627" t="str">
        <f t="shared" si="76"/>
        <v>201047670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Шелли Груп</v>
      </c>
      <c r="B1279" s="627" t="str">
        <f t="shared" si="76"/>
        <v>201047670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Шелли Груп</v>
      </c>
      <c r="B1280" s="627" t="str">
        <f t="shared" si="76"/>
        <v>201047670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Шелли Груп</v>
      </c>
      <c r="B1281" s="627" t="str">
        <f t="shared" si="76"/>
        <v>201047670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7927</v>
      </c>
    </row>
    <row r="1282" spans="1:8">
      <c r="A1282" s="627" t="str">
        <f t="shared" si="75"/>
        <v>Шелли Груп</v>
      </c>
      <c r="B1282" s="627" t="str">
        <f t="shared" si="76"/>
        <v>201047670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Шелли Груп</v>
      </c>
      <c r="B1283" s="627" t="str">
        <f t="shared" si="76"/>
        <v>201047670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Шелли Груп</v>
      </c>
      <c r="B1284" s="627" t="str">
        <f t="shared" si="76"/>
        <v>201047670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Шелли Груп</v>
      </c>
      <c r="B1285" s="627" t="str">
        <f t="shared" si="76"/>
        <v>201047670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100</v>
      </c>
    </row>
    <row r="1286" spans="1:8">
      <c r="A1286" s="627" t="str">
        <f t="shared" si="75"/>
        <v>Шелли Груп</v>
      </c>
      <c r="B1286" s="627" t="str">
        <f t="shared" si="76"/>
        <v>201047670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8027</v>
      </c>
    </row>
    <row r="1287" spans="1:8">
      <c r="A1287" s="627" t="str">
        <f t="shared" si="75"/>
        <v>Шелли Груп</v>
      </c>
      <c r="B1287" s="627" t="str">
        <f t="shared" si="76"/>
        <v>201047670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Шелли Груп</v>
      </c>
      <c r="B1288" s="627" t="str">
        <f t="shared" si="76"/>
        <v>201047670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Шелли Груп</v>
      </c>
      <c r="B1289" s="627" t="str">
        <f t="shared" si="76"/>
        <v>201047670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Шелли Груп</v>
      </c>
      <c r="B1290" s="627" t="str">
        <f t="shared" si="76"/>
        <v>201047670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Шелли Груп</v>
      </c>
      <c r="B1291" s="627" t="str">
        <f t="shared" si="76"/>
        <v>201047670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Шелли Груп</v>
      </c>
      <c r="B1292" s="627" t="str">
        <f t="shared" si="76"/>
        <v>201047670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Шелли Груп</v>
      </c>
      <c r="B1293" s="627" t="str">
        <f t="shared" si="76"/>
        <v>201047670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Шелли Груп</v>
      </c>
      <c r="B1294" s="627" t="str">
        <f t="shared" si="76"/>
        <v>201047670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Шелли Груп</v>
      </c>
      <c r="B1296" s="627" t="str">
        <f t="shared" ref="B1296:B1335" si="79">pdeBulstat</f>
        <v>201047670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3580</v>
      </c>
    </row>
    <row r="1297" spans="1:8">
      <c r="A1297" s="627" t="str">
        <f t="shared" si="78"/>
        <v>Шелли Груп</v>
      </c>
      <c r="B1297" s="627" t="str">
        <f t="shared" si="79"/>
        <v>201047670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Шелли Груп</v>
      </c>
      <c r="B1298" s="627" t="str">
        <f t="shared" si="79"/>
        <v>201047670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100</v>
      </c>
    </row>
    <row r="1299" spans="1:8">
      <c r="A1299" s="627" t="str">
        <f t="shared" si="78"/>
        <v>Шелли Груп</v>
      </c>
      <c r="B1299" s="627" t="str">
        <f t="shared" si="79"/>
        <v>201047670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Шелли Груп</v>
      </c>
      <c r="B1300" s="627" t="str">
        <f t="shared" si="79"/>
        <v>201047670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3680</v>
      </c>
    </row>
    <row r="1301" spans="1:8">
      <c r="A1301" s="627" t="str">
        <f t="shared" si="78"/>
        <v>Шелли Груп</v>
      </c>
      <c r="B1301" s="627" t="str">
        <f t="shared" si="79"/>
        <v>201047670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4347</v>
      </c>
    </row>
    <row r="1302" spans="1:8">
      <c r="A1302" s="627" t="str">
        <f t="shared" si="78"/>
        <v>Шелли Груп</v>
      </c>
      <c r="B1302" s="627" t="str">
        <f t="shared" si="79"/>
        <v>201047670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Шелли Груп</v>
      </c>
      <c r="B1303" s="627" t="str">
        <f t="shared" si="79"/>
        <v>201047670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Шелли Груп</v>
      </c>
      <c r="B1304" s="627" t="str">
        <f t="shared" si="79"/>
        <v>201047670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Шелли Груп</v>
      </c>
      <c r="B1305" s="627" t="str">
        <f t="shared" si="79"/>
        <v>201047670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4347</v>
      </c>
    </row>
    <row r="1306" spans="1:8">
      <c r="A1306" s="627" t="str">
        <f t="shared" si="78"/>
        <v>Шелли Груп</v>
      </c>
      <c r="B1306" s="627" t="str">
        <f t="shared" si="79"/>
        <v>201047670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Шелли Груп</v>
      </c>
      <c r="B1307" s="627" t="str">
        <f t="shared" si="79"/>
        <v>201047670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Шелли Груп</v>
      </c>
      <c r="B1308" s="627" t="str">
        <f t="shared" si="79"/>
        <v>201047670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Шелли Груп</v>
      </c>
      <c r="B1309" s="627" t="str">
        <f t="shared" si="79"/>
        <v>201047670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Шелли Груп</v>
      </c>
      <c r="B1310" s="627" t="str">
        <f t="shared" si="79"/>
        <v>201047670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Шелли Груп</v>
      </c>
      <c r="B1311" s="627" t="str">
        <f t="shared" si="79"/>
        <v>201047670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Шелли Груп</v>
      </c>
      <c r="B1312" s="627" t="str">
        <f t="shared" si="79"/>
        <v>201047670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Шелли Груп</v>
      </c>
      <c r="B1313" s="627" t="str">
        <f t="shared" si="79"/>
        <v>201047670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Шелли Груп</v>
      </c>
      <c r="B1314" s="627" t="str">
        <f t="shared" si="79"/>
        <v>201047670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Шелли Груп</v>
      </c>
      <c r="B1315" s="627" t="str">
        <f t="shared" si="79"/>
        <v>201047670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Шелли Груп</v>
      </c>
      <c r="B1316" s="627" t="str">
        <f t="shared" si="79"/>
        <v>201047670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Шелли Груп</v>
      </c>
      <c r="B1317" s="627" t="str">
        <f t="shared" si="79"/>
        <v>201047670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Шелли Груп</v>
      </c>
      <c r="B1318" s="627" t="str">
        <f t="shared" si="79"/>
        <v>201047670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Шелли Груп</v>
      </c>
      <c r="B1319" s="627" t="str">
        <f t="shared" si="79"/>
        <v>201047670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Шелли Груп</v>
      </c>
      <c r="B1320" s="627" t="str">
        <f t="shared" si="79"/>
        <v>201047670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Шелли Груп</v>
      </c>
      <c r="B1321" s="627" t="str">
        <f t="shared" si="79"/>
        <v>201047670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Шелли Груп</v>
      </c>
      <c r="B1322" s="627" t="str">
        <f t="shared" si="79"/>
        <v>201047670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Шелли Груп</v>
      </c>
      <c r="B1323" s="627" t="str">
        <f t="shared" si="79"/>
        <v>201047670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Шелли Груп</v>
      </c>
      <c r="B1324" s="627" t="str">
        <f t="shared" si="79"/>
        <v>201047670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Шелли Груп</v>
      </c>
      <c r="B1325" s="627" t="str">
        <f t="shared" si="79"/>
        <v>201047670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Шелли Груп</v>
      </c>
      <c r="B1326" s="627" t="str">
        <f t="shared" si="79"/>
        <v>201047670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3580</v>
      </c>
    </row>
    <row r="1327" spans="1:8">
      <c r="A1327" s="627" t="str">
        <f t="shared" si="78"/>
        <v>Шелли Груп</v>
      </c>
      <c r="B1327" s="627" t="str">
        <f t="shared" si="79"/>
        <v>201047670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Шелли Груп</v>
      </c>
      <c r="B1328" s="627" t="str">
        <f t="shared" si="79"/>
        <v>201047670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100</v>
      </c>
    </row>
    <row r="1329" spans="1:8">
      <c r="A1329" s="627" t="str">
        <f t="shared" si="78"/>
        <v>Шелли Груп</v>
      </c>
      <c r="B1329" s="627" t="str">
        <f t="shared" si="79"/>
        <v>201047670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Шелли Груп</v>
      </c>
      <c r="B1330" s="627" t="str">
        <f t="shared" si="79"/>
        <v>201047670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3680</v>
      </c>
    </row>
    <row r="1331" spans="1:8">
      <c r="A1331" s="627" t="str">
        <f t="shared" si="78"/>
        <v>Шелли Груп</v>
      </c>
      <c r="B1331" s="627" t="str">
        <f t="shared" si="79"/>
        <v>201047670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4347</v>
      </c>
    </row>
    <row r="1332" spans="1:8">
      <c r="A1332" s="627" t="str">
        <f t="shared" si="78"/>
        <v>Шелли Груп</v>
      </c>
      <c r="B1332" s="627" t="str">
        <f t="shared" si="79"/>
        <v>201047670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Шелли Груп</v>
      </c>
      <c r="B1333" s="627" t="str">
        <f t="shared" si="79"/>
        <v>201047670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Шелли Груп</v>
      </c>
      <c r="B1334" s="627" t="str">
        <f t="shared" si="79"/>
        <v>201047670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Шелли Груп</v>
      </c>
      <c r="B1335" s="627" t="str">
        <f t="shared" si="79"/>
        <v>201047670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4347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/>
  </sheetViews>
  <sheetFormatPr defaultRowHeight="14.4"/>
  <cols>
    <col min="1" max="1" width="13.33203125" customWidth="1"/>
  </cols>
  <sheetData>
    <row r="1" spans="1:6">
      <c r="A1" t="s">
        <v>977</v>
      </c>
    </row>
    <row r="2" spans="1:6" ht="15.6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topLeftCell="A68" zoomScale="80" zoomScaleNormal="80" workbookViewId="0">
      <selection activeCell="C70" sqref="C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ШЕЛЛИ ГРУП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201047670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9261</v>
      </c>
      <c r="H12" s="159">
        <v>9284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>
        <v>123</v>
      </c>
      <c r="D13" s="159">
        <v>126</v>
      </c>
      <c r="E13" s="74" t="s">
        <v>44</v>
      </c>
      <c r="F13" s="78" t="s">
        <v>45</v>
      </c>
      <c r="G13" s="160">
        <v>9261</v>
      </c>
      <c r="H13" s="159">
        <v>9284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>
        <v>88</v>
      </c>
      <c r="D16" s="159">
        <v>99</v>
      </c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9261</v>
      </c>
      <c r="H18" s="545">
        <f>H12+H15+H16+H17</f>
        <v>9284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69</v>
      </c>
      <c r="B20" s="80" t="s">
        <v>70</v>
      </c>
      <c r="C20" s="532">
        <f>SUM(C12:C19)</f>
        <v>211</v>
      </c>
      <c r="D20" s="533">
        <f>SUM(D12:D19)</f>
        <v>225</v>
      </c>
      <c r="E20" s="74" t="s">
        <v>71</v>
      </c>
      <c r="F20" s="78" t="s">
        <v>72</v>
      </c>
      <c r="G20" s="160">
        <v>2762</v>
      </c>
      <c r="H20" s="159">
        <v>2762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>
        <v>-52</v>
      </c>
      <c r="H21" s="159">
        <v>-52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8310</v>
      </c>
      <c r="H22" s="531">
        <f>SUM(H23:H25)</f>
        <v>8310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>
        <v>2</v>
      </c>
      <c r="D24" s="159">
        <v>2</v>
      </c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>
        <v>8310</v>
      </c>
      <c r="H25" s="159">
        <v>8310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11020</v>
      </c>
      <c r="H26" s="533">
        <f>H20+H21+H22</f>
        <v>11020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99</v>
      </c>
      <c r="B28" s="80" t="s">
        <v>100</v>
      </c>
      <c r="C28" s="532">
        <f>SUM(C24:C27)</f>
        <v>2</v>
      </c>
      <c r="D28" s="533">
        <f>SUM(D24:D27)</f>
        <v>2</v>
      </c>
      <c r="E28" s="165" t="s">
        <v>101</v>
      </c>
      <c r="F28" s="78" t="s">
        <v>102</v>
      </c>
      <c r="G28" s="530">
        <f>SUM(G29:G31)</f>
        <v>42565</v>
      </c>
      <c r="H28" s="531">
        <f>SUM(H29:H31)</f>
        <v>446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42565</v>
      </c>
      <c r="H29" s="159">
        <v>446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/>
      <c r="H32" s="159">
        <v>42097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>
        <v>-379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42186</v>
      </c>
      <c r="H34" s="533">
        <f>H28+H32+H33</f>
        <v>42543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8027</v>
      </c>
      <c r="D35" s="531">
        <f>SUM(D36:D39)</f>
        <v>8027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v>7927</v>
      </c>
      <c r="D36" s="159">
        <v>7927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62467</v>
      </c>
      <c r="H37" s="535">
        <f>H26+H18+H34</f>
        <v>62847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>
        <v>100</v>
      </c>
      <c r="D38" s="159">
        <v>100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>
        <v>159</v>
      </c>
      <c r="H44" s="159">
        <v>173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155</v>
      </c>
      <c r="B46" s="80" t="s">
        <v>156</v>
      </c>
      <c r="C46" s="532">
        <f>C35+C40+C45</f>
        <v>8027</v>
      </c>
      <c r="D46" s="533">
        <f>D35+D40+D45</f>
        <v>8027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>
        <v>576</v>
      </c>
      <c r="D48" s="159">
        <v>571</v>
      </c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>
        <v>163</v>
      </c>
      <c r="H49" s="159">
        <v>163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322</v>
      </c>
      <c r="H50" s="531">
        <f>SUM(H44:H49)</f>
        <v>336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174</v>
      </c>
      <c r="B52" s="80" t="s">
        <v>175</v>
      </c>
      <c r="C52" s="532">
        <f>SUM(C48:C51)</f>
        <v>576</v>
      </c>
      <c r="D52" s="533">
        <f>SUM(D48:D51)</f>
        <v>571</v>
      </c>
      <c r="E52" s="164" t="s">
        <v>176</v>
      </c>
      <c r="F52" s="79" t="s">
        <v>177</v>
      </c>
      <c r="G52" s="160">
        <v>86</v>
      </c>
      <c r="H52" s="159">
        <v>86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185</v>
      </c>
      <c r="B55" s="80" t="s">
        <v>186</v>
      </c>
      <c r="C55" s="425">
        <v>821</v>
      </c>
      <c r="D55" s="426">
        <v>821</v>
      </c>
      <c r="E55" s="74" t="s">
        <v>187</v>
      </c>
      <c r="F55" s="79" t="s">
        <v>188</v>
      </c>
      <c r="G55" s="160"/>
      <c r="H55" s="159"/>
    </row>
    <row r="56" spans="1:28" ht="16.2" thickBot="1">
      <c r="A56" s="422" t="s">
        <v>189</v>
      </c>
      <c r="B56" s="171" t="s">
        <v>190</v>
      </c>
      <c r="C56" s="536">
        <f>C20+C21+C22+C28+C33+C46+C52+C54+C55</f>
        <v>9637</v>
      </c>
      <c r="D56" s="537">
        <f>D20+D21+D22+D28+D33+D46+D52+D54+D55</f>
        <v>9646</v>
      </c>
      <c r="E56" s="83" t="s">
        <v>191</v>
      </c>
      <c r="F56" s="82" t="s">
        <v>192</v>
      </c>
      <c r="G56" s="534">
        <f>G50+G52+G53+G54+G55</f>
        <v>408</v>
      </c>
      <c r="H56" s="535">
        <f>H50+H52+H53+H54+H55</f>
        <v>422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2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403</v>
      </c>
      <c r="H61" s="531">
        <f>SUM(H62:H68)</f>
        <v>427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54</v>
      </c>
      <c r="H62" s="159">
        <v>54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57</v>
      </c>
      <c r="H64" s="159">
        <v>69</v>
      </c>
      <c r="M64" s="81"/>
    </row>
    <row r="65" spans="1:13" ht="16.2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/>
      <c r="H65" s="159"/>
    </row>
    <row r="66" spans="1:13" ht="16.2">
      <c r="A66" s="74"/>
      <c r="B66" s="80"/>
      <c r="C66" s="530"/>
      <c r="D66" s="531"/>
      <c r="E66" s="74" t="s">
        <v>223</v>
      </c>
      <c r="F66" s="78" t="s">
        <v>224</v>
      </c>
      <c r="G66" s="160">
        <f>278-G67</f>
        <v>272</v>
      </c>
      <c r="H66" s="159">
        <v>285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6</v>
      </c>
      <c r="H67" s="159">
        <v>6</v>
      </c>
    </row>
    <row r="68" spans="1:13">
      <c r="A68" s="74" t="s">
        <v>228</v>
      </c>
      <c r="B68" s="76" t="s">
        <v>229</v>
      </c>
      <c r="C68" s="160">
        <v>53552</v>
      </c>
      <c r="D68" s="159">
        <v>53708</v>
      </c>
      <c r="E68" s="74" t="s">
        <v>230</v>
      </c>
      <c r="F68" s="78" t="s">
        <v>231</v>
      </c>
      <c r="G68" s="160">
        <v>14</v>
      </c>
      <c r="H68" s="159">
        <v>13</v>
      </c>
    </row>
    <row r="69" spans="1:13">
      <c r="A69" s="74" t="s">
        <v>232</v>
      </c>
      <c r="B69" s="76" t="s">
        <v>233</v>
      </c>
      <c r="C69" s="160"/>
      <c r="D69" s="159"/>
      <c r="E69" s="164" t="s">
        <v>96</v>
      </c>
      <c r="F69" s="78" t="s">
        <v>234</v>
      </c>
      <c r="G69" s="160">
        <v>74</v>
      </c>
      <c r="H69" s="159">
        <v>89</v>
      </c>
    </row>
    <row r="70" spans="1:13">
      <c r="A70" s="74" t="s">
        <v>235</v>
      </c>
      <c r="B70" s="76" t="s">
        <v>236</v>
      </c>
      <c r="C70" s="160"/>
      <c r="D70" s="159">
        <v>1</v>
      </c>
      <c r="E70" s="74" t="s">
        <v>237</v>
      </c>
      <c r="F70" s="78" t="s">
        <v>238</v>
      </c>
      <c r="G70" s="160"/>
      <c r="H70" s="159"/>
    </row>
    <row r="71" spans="1:13" ht="16.2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477</v>
      </c>
      <c r="H71" s="533">
        <f>H59+H60+H61+H69+H70</f>
        <v>516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 ht="16.2">
      <c r="A73" s="74" t="s">
        <v>244</v>
      </c>
      <c r="B73" s="76" t="s">
        <v>245</v>
      </c>
      <c r="C73" s="160">
        <v>7</v>
      </c>
      <c r="D73" s="159">
        <v>34</v>
      </c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 ht="16.2">
      <c r="A75" s="74" t="s">
        <v>250</v>
      </c>
      <c r="B75" s="76" t="s">
        <v>251</v>
      </c>
      <c r="C75" s="160"/>
      <c r="D75" s="159"/>
      <c r="E75" s="432" t="s">
        <v>179</v>
      </c>
      <c r="F75" s="79" t="s">
        <v>252</v>
      </c>
      <c r="G75" s="425"/>
      <c r="H75" s="426"/>
    </row>
    <row r="76" spans="1:13" ht="16.2">
      <c r="A76" s="429" t="s">
        <v>94</v>
      </c>
      <c r="B76" s="80" t="s">
        <v>253</v>
      </c>
      <c r="C76" s="532">
        <f>SUM(C68:C75)</f>
        <v>53559</v>
      </c>
      <c r="D76" s="533">
        <f>SUM(D68:D75)</f>
        <v>53743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477</v>
      </c>
      <c r="H79" s="535">
        <f>H71+H73+H75+H77</f>
        <v>516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 ht="16.2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64</v>
      </c>
      <c r="D89" s="159">
        <v>248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>
        <v>5</v>
      </c>
      <c r="D91" s="159">
        <v>56</v>
      </c>
      <c r="E91" s="167"/>
      <c r="F91" s="86"/>
      <c r="G91" s="555"/>
      <c r="H91" s="556"/>
    </row>
    <row r="92" spans="1:13" ht="16.2">
      <c r="A92" s="429" t="s">
        <v>281</v>
      </c>
      <c r="B92" s="80" t="s">
        <v>282</v>
      </c>
      <c r="C92" s="532">
        <f>SUM(C88:C91)</f>
        <v>70</v>
      </c>
      <c r="D92" s="533">
        <f>SUM(D88:D91)</f>
        <v>305</v>
      </c>
      <c r="E92" s="167"/>
      <c r="F92" s="86"/>
      <c r="G92" s="555"/>
      <c r="H92" s="556"/>
      <c r="M92" s="81"/>
    </row>
    <row r="93" spans="1:13" ht="16.2">
      <c r="A93" s="420" t="s">
        <v>283</v>
      </c>
      <c r="B93" s="80" t="s">
        <v>284</v>
      </c>
      <c r="C93" s="425">
        <v>86</v>
      </c>
      <c r="D93" s="426">
        <v>91</v>
      </c>
      <c r="E93" s="167"/>
      <c r="F93" s="86"/>
      <c r="G93" s="555"/>
      <c r="H93" s="556"/>
    </row>
    <row r="94" spans="1:13" ht="16.2" thickBot="1">
      <c r="A94" s="422" t="s">
        <v>285</v>
      </c>
      <c r="B94" s="171" t="s">
        <v>286</v>
      </c>
      <c r="C94" s="536">
        <f>C65+C76+C85+C92+C93</f>
        <v>53715</v>
      </c>
      <c r="D94" s="537">
        <f>D65+D76+D85+D92+D93</f>
        <v>54139</v>
      </c>
      <c r="E94" s="189"/>
      <c r="F94" s="190"/>
      <c r="G94" s="557"/>
      <c r="H94" s="558"/>
      <c r="M94" s="81"/>
    </row>
    <row r="95" spans="1:13" ht="31.8" thickBot="1">
      <c r="A95" s="434" t="s">
        <v>287</v>
      </c>
      <c r="B95" s="435" t="s">
        <v>288</v>
      </c>
      <c r="C95" s="538">
        <f>C94+C56</f>
        <v>63352</v>
      </c>
      <c r="D95" s="539">
        <f>D94+D56</f>
        <v>63785</v>
      </c>
      <c r="E95" s="191" t="s">
        <v>289</v>
      </c>
      <c r="F95" s="436" t="s">
        <v>290</v>
      </c>
      <c r="G95" s="538">
        <f>G37+G40+G56+G79</f>
        <v>63352</v>
      </c>
      <c r="H95" s="539">
        <f>H37+H40+H56+H79</f>
        <v>63785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Илияна Крушкова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7" zoomScale="80" zoomScaleNormal="80" workbookViewId="0">
      <selection activeCell="D24" sqref="D2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ШЕЛЛИ ГРУП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201047670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989</v>
      </c>
    </row>
    <row r="8" spans="1:9" ht="31.2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2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 ht="16.2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1</v>
      </c>
      <c r="D12" s="276">
        <v>1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136</v>
      </c>
      <c r="D13" s="276">
        <v>100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14</v>
      </c>
      <c r="D14" s="276">
        <v>9</v>
      </c>
      <c r="E14" s="157" t="s">
        <v>310</v>
      </c>
      <c r="F14" s="202" t="s">
        <v>311</v>
      </c>
      <c r="G14" s="275">
        <v>14</v>
      </c>
      <c r="H14" s="276">
        <v>12</v>
      </c>
    </row>
    <row r="15" spans="1:9">
      <c r="A15" s="157" t="s">
        <v>312</v>
      </c>
      <c r="B15" s="155" t="s">
        <v>313</v>
      </c>
      <c r="C15" s="275">
        <v>290</v>
      </c>
      <c r="D15" s="276">
        <v>250</v>
      </c>
      <c r="E15" s="157" t="s">
        <v>96</v>
      </c>
      <c r="F15" s="202" t="s">
        <v>314</v>
      </c>
      <c r="G15" s="275">
        <v>21</v>
      </c>
      <c r="H15" s="276"/>
    </row>
    <row r="16" spans="1:9" ht="16.2">
      <c r="A16" s="157" t="s">
        <v>315</v>
      </c>
      <c r="B16" s="155" t="s">
        <v>316</v>
      </c>
      <c r="C16" s="275">
        <v>8</v>
      </c>
      <c r="D16" s="276">
        <v>7</v>
      </c>
      <c r="E16" s="198" t="s">
        <v>69</v>
      </c>
      <c r="F16" s="224" t="s">
        <v>317</v>
      </c>
      <c r="G16" s="559">
        <f>SUM(G12:G15)</f>
        <v>35</v>
      </c>
      <c r="H16" s="560">
        <f>SUM(H12:H15)</f>
        <v>12</v>
      </c>
    </row>
    <row r="17" spans="1:8" ht="31.2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2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11</v>
      </c>
      <c r="D19" s="276">
        <v>11</v>
      </c>
      <c r="E19" s="157" t="s">
        <v>326</v>
      </c>
      <c r="F19" s="199" t="s">
        <v>327</v>
      </c>
      <c r="G19" s="275"/>
      <c r="H19" s="276"/>
    </row>
    <row r="20" spans="1:8" ht="16.2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 ht="16.2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 ht="16.2">
      <c r="A22" s="198" t="s">
        <v>69</v>
      </c>
      <c r="B22" s="156" t="s">
        <v>333</v>
      </c>
      <c r="C22" s="559">
        <f>SUM(C12:C18)+C19</f>
        <v>460</v>
      </c>
      <c r="D22" s="560">
        <f>SUM(D12:D18)+D19</f>
        <v>378</v>
      </c>
      <c r="E22" s="157" t="s">
        <v>334</v>
      </c>
      <c r="F22" s="199" t="s">
        <v>335</v>
      </c>
      <c r="G22" s="275">
        <v>15</v>
      </c>
      <c r="H22" s="276">
        <v>12</v>
      </c>
    </row>
    <row r="23" spans="1:8" ht="16.2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2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>
        <v>115</v>
      </c>
      <c r="H24" s="276"/>
    </row>
    <row r="25" spans="1:8" ht="31.2">
      <c r="A25" s="157" t="s">
        <v>341</v>
      </c>
      <c r="B25" s="199" t="s">
        <v>342</v>
      </c>
      <c r="C25" s="275">
        <v>2</v>
      </c>
      <c r="D25" s="276">
        <v>1</v>
      </c>
      <c r="E25" s="157" t="s">
        <v>343</v>
      </c>
      <c r="F25" s="199" t="s">
        <v>344</v>
      </c>
      <c r="G25" s="275"/>
      <c r="H25" s="276">
        <v>1</v>
      </c>
    </row>
    <row r="26" spans="1:8" ht="31.2">
      <c r="A26" s="157" t="s">
        <v>345</v>
      </c>
      <c r="B26" s="199" t="s">
        <v>346</v>
      </c>
      <c r="C26" s="275">
        <v>81</v>
      </c>
      <c r="D26" s="276">
        <v>55</v>
      </c>
      <c r="E26" s="157" t="s">
        <v>347</v>
      </c>
      <c r="F26" s="199" t="s">
        <v>348</v>
      </c>
      <c r="G26" s="275"/>
      <c r="H26" s="276"/>
    </row>
    <row r="27" spans="1:8" ht="31.2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130</v>
      </c>
      <c r="H27" s="560">
        <f>SUM(H22:H26)</f>
        <v>13</v>
      </c>
    </row>
    <row r="28" spans="1:8">
      <c r="A28" s="157" t="s">
        <v>96</v>
      </c>
      <c r="B28" s="199" t="s">
        <v>352</v>
      </c>
      <c r="C28" s="275">
        <v>1</v>
      </c>
      <c r="D28" s="276">
        <f>1+1</f>
        <v>2</v>
      </c>
      <c r="E28" s="197"/>
      <c r="F28" s="154"/>
      <c r="G28" s="153"/>
      <c r="H28" s="204"/>
    </row>
    <row r="29" spans="1:8" ht="16.2">
      <c r="A29" s="198" t="s">
        <v>94</v>
      </c>
      <c r="B29" s="200" t="s">
        <v>353</v>
      </c>
      <c r="C29" s="559">
        <f>SUM(C25:C28)</f>
        <v>84</v>
      </c>
      <c r="D29" s="560">
        <f>SUM(D25:D28)</f>
        <v>58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354</v>
      </c>
      <c r="B31" s="193" t="s">
        <v>355</v>
      </c>
      <c r="C31" s="213">
        <f>C29+C22</f>
        <v>544</v>
      </c>
      <c r="D31" s="214">
        <f>D29+D22</f>
        <v>436</v>
      </c>
      <c r="E31" s="211" t="s">
        <v>356</v>
      </c>
      <c r="F31" s="226" t="s">
        <v>357</v>
      </c>
      <c r="G31" s="213">
        <f>G16+G18+G27</f>
        <v>165</v>
      </c>
      <c r="H31" s="214">
        <f>H16+H18+H27</f>
        <v>25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358</v>
      </c>
      <c r="B33" s="151" t="s">
        <v>359</v>
      </c>
      <c r="C33" s="203">
        <f>IF((G31-C31)&gt;0,G31-C31,0)</f>
        <v>0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379</v>
      </c>
      <c r="H33" s="560">
        <f>IF((D31-H31)&gt;0,D31-H31,0)</f>
        <v>411</v>
      </c>
    </row>
    <row r="34" spans="1:8" ht="32.4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 ht="16.2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8" thickBot="1">
      <c r="A36" s="218" t="s">
        <v>370</v>
      </c>
      <c r="B36" s="216" t="s">
        <v>371</v>
      </c>
      <c r="C36" s="565">
        <f>C31-C34+C35</f>
        <v>544</v>
      </c>
      <c r="D36" s="566">
        <f>D31-D34+D35</f>
        <v>436</v>
      </c>
      <c r="E36" s="222" t="s">
        <v>372</v>
      </c>
      <c r="F36" s="216" t="s">
        <v>373</v>
      </c>
      <c r="G36" s="227">
        <f>G35-G34+G31</f>
        <v>165</v>
      </c>
      <c r="H36" s="228">
        <f>H35-H34+H31</f>
        <v>25</v>
      </c>
    </row>
    <row r="37" spans="1:8" ht="16.2">
      <c r="A37" s="221" t="s">
        <v>374</v>
      </c>
      <c r="B37" s="193" t="s">
        <v>375</v>
      </c>
      <c r="C37" s="213">
        <f>IF((G36-C36)&gt;0,G36-C36,0)</f>
        <v>0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379</v>
      </c>
      <c r="H37" s="214">
        <f>IF((D36-H36)&gt;0,D36-H36,0)</f>
        <v>411</v>
      </c>
    </row>
    <row r="38" spans="1:8" ht="16.2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2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0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379</v>
      </c>
      <c r="H42" s="205">
        <f>IF(H37&gt;0,IF(D38+H37&lt;0,0,D38+H37),IF(D37-D38&lt;0,D38-D37,0))</f>
        <v>411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2" thickBot="1">
      <c r="A44" s="222" t="s">
        <v>393</v>
      </c>
      <c r="B44" s="209" t="s">
        <v>394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379</v>
      </c>
      <c r="H44" s="228">
        <f>IF(D42=0,IF(H42-H43&gt;0,H42-H43+D43,0),IF(D42-D43&lt;0,D43-D42+H43,0))</f>
        <v>411</v>
      </c>
    </row>
    <row r="45" spans="1:8" ht="16.2" thickBot="1">
      <c r="A45" s="230" t="s">
        <v>397</v>
      </c>
      <c r="B45" s="231" t="s">
        <v>398</v>
      </c>
      <c r="C45" s="561">
        <f>C36+C38+C42</f>
        <v>544</v>
      </c>
      <c r="D45" s="562">
        <f>D36+D38+D42</f>
        <v>436</v>
      </c>
      <c r="E45" s="230" t="s">
        <v>399</v>
      </c>
      <c r="F45" s="232" t="s">
        <v>400</v>
      </c>
      <c r="G45" s="561">
        <f>G42+G36</f>
        <v>544</v>
      </c>
      <c r="H45" s="562">
        <f>H42+H36</f>
        <v>436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Илияна Крушкова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1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90" zoomScaleNormal="90" workbookViewId="0">
      <selection activeCell="F43" sqref="F43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ШЕЛЛИ ГРУП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201047670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2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 ht="16.2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13</v>
      </c>
      <c r="D11" s="159">
        <v>8</v>
      </c>
    </row>
    <row r="12" spans="1:13">
      <c r="A12" s="237" t="s">
        <v>407</v>
      </c>
      <c r="B12" s="147" t="s">
        <v>408</v>
      </c>
      <c r="C12" s="160">
        <v>-169</v>
      </c>
      <c r="D12" s="159">
        <v>-160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-302</v>
      </c>
      <c r="D14" s="159">
        <v>-261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54</v>
      </c>
      <c r="D15" s="159">
        <v>-2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>
        <v>-7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425</v>
      </c>
      <c r="B21" s="252" t="s">
        <v>426</v>
      </c>
      <c r="C21" s="582">
        <f>SUM(C11:C20)</f>
        <v>-405</v>
      </c>
      <c r="D21" s="583">
        <f>SUM(D11:D20)</f>
        <v>-423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>
        <v>-384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>
        <v>-15</v>
      </c>
      <c r="D28" s="159">
        <v>-15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>
        <v>160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>
        <v>200</v>
      </c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447</v>
      </c>
      <c r="B33" s="252" t="s">
        <v>448</v>
      </c>
      <c r="C33" s="582">
        <f>SUM(C23:C32)</f>
        <v>185</v>
      </c>
      <c r="D33" s="583">
        <f>SUM(D23:D32)</f>
        <v>-239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/>
      <c r="D38" s="159"/>
    </row>
    <row r="39" spans="1:13">
      <c r="A39" s="237" t="s">
        <v>458</v>
      </c>
      <c r="B39" s="147" t="s">
        <v>459</v>
      </c>
      <c r="C39" s="160">
        <v>-15</v>
      </c>
      <c r="D39" s="159"/>
    </row>
    <row r="40" spans="1:13" ht="31.2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2" thickBot="1">
      <c r="A43" s="254" t="s">
        <v>466</v>
      </c>
      <c r="B43" s="255" t="s">
        <v>467</v>
      </c>
      <c r="C43" s="584">
        <f>SUM(C35:C42)</f>
        <v>-15</v>
      </c>
      <c r="D43" s="585">
        <f>SUM(D35:D42)</f>
        <v>0</v>
      </c>
      <c r="G43" s="148"/>
      <c r="H43" s="148"/>
    </row>
    <row r="44" spans="1:13" ht="16.2" thickBot="1">
      <c r="A44" s="258" t="s">
        <v>468</v>
      </c>
      <c r="B44" s="259" t="s">
        <v>469</v>
      </c>
      <c r="C44" s="265">
        <f>C43+C33+C21</f>
        <v>-235</v>
      </c>
      <c r="D44" s="266">
        <f>D43+D33+D21</f>
        <v>-662</v>
      </c>
      <c r="G44" s="148"/>
      <c r="H44" s="148"/>
    </row>
    <row r="45" spans="1:13" ht="16.8" thickBot="1">
      <c r="A45" s="260" t="s">
        <v>470</v>
      </c>
      <c r="B45" s="261" t="s">
        <v>471</v>
      </c>
      <c r="C45" s="267">
        <v>305</v>
      </c>
      <c r="D45" s="268">
        <v>2443</v>
      </c>
      <c r="G45" s="148"/>
      <c r="H45" s="148"/>
    </row>
    <row r="46" spans="1:13" ht="16.8" thickBot="1">
      <c r="A46" s="263" t="s">
        <v>472</v>
      </c>
      <c r="B46" s="264" t="s">
        <v>473</v>
      </c>
      <c r="C46" s="269">
        <f>C45+C44</f>
        <v>70</v>
      </c>
      <c r="D46" s="270">
        <f>D45+D44</f>
        <v>1781</v>
      </c>
      <c r="G46" s="148"/>
      <c r="H46" s="148"/>
    </row>
    <row r="47" spans="1:13">
      <c r="A47" s="262" t="s">
        <v>474</v>
      </c>
      <c r="B47" s="271" t="s">
        <v>475</v>
      </c>
      <c r="C47" s="256">
        <v>65</v>
      </c>
      <c r="D47" s="257">
        <v>1776</v>
      </c>
      <c r="G47" s="148"/>
      <c r="H47" s="148"/>
    </row>
    <row r="48" spans="1:13" ht="16.2" thickBot="1">
      <c r="A48" s="238" t="s">
        <v>476</v>
      </c>
      <c r="B48" s="272" t="s">
        <v>477</v>
      </c>
      <c r="C48" s="239">
        <v>5</v>
      </c>
      <c r="D48" s="240">
        <v>5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Илияна Крушкова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6" zoomScale="70" zoomScaleNormal="70" workbookViewId="0">
      <selection activeCell="K33" sqref="K3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ШЕЛЛИ ГРУП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201047670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2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2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9284</v>
      </c>
      <c r="D13" s="519">
        <f>'1-Баланс'!H20</f>
        <v>2762</v>
      </c>
      <c r="E13" s="519">
        <f>'1-Баланс'!H21</f>
        <v>-52</v>
      </c>
      <c r="F13" s="519">
        <f>'1-Баланс'!H23</f>
        <v>0</v>
      </c>
      <c r="G13" s="519">
        <f>'1-Баланс'!H24</f>
        <v>0</v>
      </c>
      <c r="H13" s="520">
        <f>7384+926</f>
        <v>8310</v>
      </c>
      <c r="I13" s="519">
        <f>'1-Баланс'!H29+'1-Баланс'!H32</f>
        <v>42543</v>
      </c>
      <c r="J13" s="519">
        <f>'1-Баланс'!H30+'1-Баланс'!H33</f>
        <v>0</v>
      </c>
      <c r="K13" s="520"/>
      <c r="L13" s="519">
        <f>SUM(C13:K13)</f>
        <v>62847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507</v>
      </c>
      <c r="B17" s="488" t="s">
        <v>508</v>
      </c>
      <c r="C17" s="519">
        <f>C13+C14</f>
        <v>9284</v>
      </c>
      <c r="D17" s="519">
        <f t="shared" ref="D17:M17" si="2">D13+D14</f>
        <v>2762</v>
      </c>
      <c r="E17" s="519">
        <f t="shared" si="2"/>
        <v>-52</v>
      </c>
      <c r="F17" s="519">
        <f t="shared" si="2"/>
        <v>0</v>
      </c>
      <c r="G17" s="519">
        <f t="shared" si="2"/>
        <v>0</v>
      </c>
      <c r="H17" s="519">
        <f t="shared" si="2"/>
        <v>8310</v>
      </c>
      <c r="I17" s="519">
        <f t="shared" si="2"/>
        <v>42543</v>
      </c>
      <c r="J17" s="519">
        <f t="shared" si="2"/>
        <v>0</v>
      </c>
      <c r="K17" s="519">
        <f t="shared" si="2"/>
        <v>0</v>
      </c>
      <c r="L17" s="519">
        <f t="shared" si="1"/>
        <v>62847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-379</v>
      </c>
      <c r="K18" s="520"/>
      <c r="L18" s="519">
        <f t="shared" si="1"/>
        <v>-379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-23</v>
      </c>
      <c r="D30" s="275"/>
      <c r="E30" s="275"/>
      <c r="F30" s="275"/>
      <c r="G30" s="275"/>
      <c r="H30" s="275"/>
      <c r="I30" s="275">
        <v>22</v>
      </c>
      <c r="J30" s="275"/>
      <c r="K30" s="275"/>
      <c r="L30" s="519">
        <f t="shared" si="1"/>
        <v>-1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9261</v>
      </c>
      <c r="D31" s="519">
        <f t="shared" ref="D31:M31" si="6">D19+D22+D23+D26+D30+D29+D17+D18</f>
        <v>2762</v>
      </c>
      <c r="E31" s="519">
        <f t="shared" si="6"/>
        <v>-52</v>
      </c>
      <c r="F31" s="519">
        <f t="shared" si="6"/>
        <v>0</v>
      </c>
      <c r="G31" s="519">
        <f t="shared" si="6"/>
        <v>0</v>
      </c>
      <c r="H31" s="519">
        <f t="shared" si="6"/>
        <v>8310</v>
      </c>
      <c r="I31" s="519">
        <f t="shared" si="6"/>
        <v>42565</v>
      </c>
      <c r="J31" s="519">
        <f t="shared" si="6"/>
        <v>-379</v>
      </c>
      <c r="K31" s="519">
        <f t="shared" si="6"/>
        <v>0</v>
      </c>
      <c r="L31" s="519">
        <f t="shared" si="1"/>
        <v>62467</v>
      </c>
      <c r="M31" s="521">
        <f t="shared" si="6"/>
        <v>0</v>
      </c>
      <c r="N31" s="138"/>
    </row>
    <row r="32" spans="1:14" ht="31.2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539</v>
      </c>
      <c r="B34" s="496" t="s">
        <v>540</v>
      </c>
      <c r="C34" s="522">
        <f t="shared" ref="C34:K34" si="7">C31+C32+C33</f>
        <v>9261</v>
      </c>
      <c r="D34" s="522">
        <f t="shared" si="7"/>
        <v>2762</v>
      </c>
      <c r="E34" s="522">
        <f t="shared" si="7"/>
        <v>-52</v>
      </c>
      <c r="F34" s="522">
        <f t="shared" si="7"/>
        <v>0</v>
      </c>
      <c r="G34" s="522">
        <f t="shared" si="7"/>
        <v>0</v>
      </c>
      <c r="H34" s="522">
        <f t="shared" si="7"/>
        <v>8310</v>
      </c>
      <c r="I34" s="522">
        <f t="shared" si="7"/>
        <v>42565</v>
      </c>
      <c r="J34" s="522">
        <f t="shared" si="7"/>
        <v>-379</v>
      </c>
      <c r="K34" s="522">
        <f t="shared" si="7"/>
        <v>0</v>
      </c>
      <c r="L34" s="522">
        <f t="shared" si="1"/>
        <v>62467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Илияна Крушкова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79" zoomScale="70" zoomScaleNormal="70" workbookViewId="0">
      <selection activeCell="A87" sqref="A8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ШЕЛЛИ ГРУП</v>
      </c>
      <c r="B3" s="49"/>
      <c r="C3" s="16"/>
      <c r="D3" s="19"/>
    </row>
    <row r="4" spans="1:7">
      <c r="A4" s="62" t="str">
        <f>CONCATENATE("ЕИК по БУЛСТАТ: ", pdeBulstat)</f>
        <v>ЕИК по БУЛСТАТ: 201047670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 ht="31.2">
      <c r="A12" s="600" t="s">
        <v>1003</v>
      </c>
      <c r="B12" s="601"/>
      <c r="C12" s="77">
        <v>3579</v>
      </c>
      <c r="D12" s="77">
        <v>100</v>
      </c>
      <c r="E12" s="77"/>
      <c r="F12" s="417">
        <f>C12-E12</f>
        <v>3579</v>
      </c>
      <c r="G12" s="621"/>
    </row>
    <row r="13" spans="1:7" ht="31.2">
      <c r="A13" s="600" t="s">
        <v>1004</v>
      </c>
      <c r="B13" s="601"/>
      <c r="C13" s="77">
        <v>1</v>
      </c>
      <c r="D13" s="77">
        <v>100</v>
      </c>
      <c r="E13" s="77"/>
      <c r="F13" s="417">
        <f t="shared" ref="F13:F26" si="0">C13-E13</f>
        <v>1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550</v>
      </c>
      <c r="B27" s="451" t="s">
        <v>551</v>
      </c>
      <c r="C27" s="419">
        <f>SUM(C12:C26)</f>
        <v>3580</v>
      </c>
      <c r="D27" s="419"/>
      <c r="E27" s="419">
        <f>SUM(E12:E26)</f>
        <v>0</v>
      </c>
      <c r="F27" s="419">
        <f>SUM(F12:F26)</f>
        <v>3580</v>
      </c>
    </row>
    <row r="28" spans="1:8" ht="16.2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 t="s">
        <v>1005</v>
      </c>
      <c r="B46" s="601"/>
      <c r="C46" s="77">
        <v>100</v>
      </c>
      <c r="D46" s="77"/>
      <c r="E46" s="77"/>
      <c r="F46" s="417">
        <f>C46-E46</f>
        <v>100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556</v>
      </c>
      <c r="B61" s="451" t="s">
        <v>557</v>
      </c>
      <c r="C61" s="419">
        <f>SUM(C46:C60)</f>
        <v>100</v>
      </c>
      <c r="D61" s="419"/>
      <c r="E61" s="419">
        <f>SUM(E46:E60)</f>
        <v>0</v>
      </c>
      <c r="F61" s="419">
        <f>SUM(F46:F60)</f>
        <v>100</v>
      </c>
    </row>
    <row r="62" spans="1:6" ht="16.2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561</v>
      </c>
      <c r="B79" s="451" t="s">
        <v>562</v>
      </c>
      <c r="C79" s="419">
        <f>C78+C61+C44+C27</f>
        <v>3680</v>
      </c>
      <c r="D79" s="419"/>
      <c r="E79" s="419">
        <f>E78+E61+E44+E27</f>
        <v>0</v>
      </c>
      <c r="F79" s="419">
        <f>F78+F61+F44+F27</f>
        <v>3680</v>
      </c>
    </row>
    <row r="80" spans="1:6" ht="16.2">
      <c r="A80" s="447" t="s">
        <v>563</v>
      </c>
      <c r="B80" s="451"/>
      <c r="C80" s="417"/>
      <c r="D80" s="417"/>
      <c r="E80" s="417"/>
      <c r="F80" s="417"/>
    </row>
    <row r="81" spans="1:6" ht="16.2">
      <c r="A81" s="449" t="s">
        <v>549</v>
      </c>
      <c r="B81" s="455"/>
      <c r="C81" s="418"/>
      <c r="D81" s="418"/>
      <c r="E81" s="418"/>
      <c r="F81" s="418"/>
    </row>
    <row r="82" spans="1:6">
      <c r="A82" s="600" t="s">
        <v>1006</v>
      </c>
      <c r="B82" s="601"/>
      <c r="C82" s="77">
        <v>249</v>
      </c>
      <c r="D82" s="77">
        <v>100</v>
      </c>
      <c r="E82" s="77"/>
      <c r="F82" s="417">
        <f>C82-E82</f>
        <v>249</v>
      </c>
    </row>
    <row r="83" spans="1:6">
      <c r="A83" s="600" t="s">
        <v>1007</v>
      </c>
      <c r="B83" s="601"/>
      <c r="C83" s="77">
        <v>500</v>
      </c>
      <c r="D83" s="77">
        <v>100</v>
      </c>
      <c r="E83" s="77"/>
      <c r="F83" s="417">
        <f t="shared" ref="F83:F96" si="4">C83-E83</f>
        <v>500</v>
      </c>
    </row>
    <row r="84" spans="1:6">
      <c r="A84" s="600" t="s">
        <v>1009</v>
      </c>
      <c r="B84" s="601"/>
      <c r="C84" s="77">
        <v>2700</v>
      </c>
      <c r="D84" s="77">
        <v>76</v>
      </c>
      <c r="E84" s="77"/>
      <c r="F84" s="417">
        <f t="shared" si="4"/>
        <v>2700</v>
      </c>
    </row>
    <row r="85" spans="1:6">
      <c r="A85" s="600" t="s">
        <v>1008</v>
      </c>
      <c r="B85" s="601"/>
      <c r="C85" s="77">
        <v>524</v>
      </c>
      <c r="D85" s="77">
        <v>80</v>
      </c>
      <c r="E85" s="77"/>
      <c r="F85" s="417">
        <f t="shared" si="4"/>
        <v>524</v>
      </c>
    </row>
    <row r="86" spans="1:6">
      <c r="A86" s="600" t="s">
        <v>1010</v>
      </c>
      <c r="B86" s="601"/>
      <c r="C86" s="77">
        <v>374</v>
      </c>
      <c r="D86" s="77">
        <v>100</v>
      </c>
      <c r="E86" s="77"/>
      <c r="F86" s="417">
        <f t="shared" si="4"/>
        <v>374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550</v>
      </c>
      <c r="B97" s="451" t="s">
        <v>564</v>
      </c>
      <c r="C97" s="419">
        <f>SUM(C82:C96)</f>
        <v>4347</v>
      </c>
      <c r="D97" s="419"/>
      <c r="E97" s="419">
        <f>SUM(E82:E96)</f>
        <v>0</v>
      </c>
      <c r="F97" s="419">
        <f>SUM(F82:F96)</f>
        <v>4347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568</v>
      </c>
      <c r="B149" s="451" t="s">
        <v>569</v>
      </c>
      <c r="C149" s="419">
        <f>C148+C131+C114+C97</f>
        <v>4347</v>
      </c>
      <c r="D149" s="419"/>
      <c r="E149" s="419">
        <f>E148+E131+E114+E97</f>
        <v>0</v>
      </c>
      <c r="F149" s="419">
        <f>F148+F131+F114+F97</f>
        <v>4347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Илияна Крушкова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F6" zoomScale="80" zoomScaleNormal="80" workbookViewId="0">
      <selection activeCell="B25" sqref="B2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ШЕЛЛИ ГРУП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201047670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2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2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>
        <v>100</v>
      </c>
      <c r="E12" s="287"/>
      <c r="F12" s="287"/>
      <c r="G12" s="283">
        <f t="shared" ref="G12:G42" si="2">D12+E12-F12</f>
        <v>100</v>
      </c>
      <c r="H12" s="287"/>
      <c r="I12" s="287"/>
      <c r="J12" s="283">
        <f t="shared" ref="J12:J42" si="3">G12+H12-I12</f>
        <v>100</v>
      </c>
      <c r="K12" s="287">
        <v>1</v>
      </c>
      <c r="L12" s="287">
        <v>11</v>
      </c>
      <c r="M12" s="287"/>
      <c r="N12" s="283">
        <f t="shared" ref="N12:N42" si="4">K12+L12-M12</f>
        <v>12</v>
      </c>
      <c r="O12" s="287"/>
      <c r="P12" s="287"/>
      <c r="Q12" s="283">
        <f t="shared" si="0"/>
        <v>12</v>
      </c>
      <c r="R12" s="297">
        <f t="shared" si="1"/>
        <v>88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194</v>
      </c>
      <c r="E15" s="287"/>
      <c r="F15" s="287"/>
      <c r="G15" s="283">
        <f t="shared" si="2"/>
        <v>194</v>
      </c>
      <c r="H15" s="287"/>
      <c r="I15" s="287"/>
      <c r="J15" s="283">
        <f t="shared" si="3"/>
        <v>194</v>
      </c>
      <c r="K15" s="287">
        <v>68</v>
      </c>
      <c r="L15" s="287">
        <v>3</v>
      </c>
      <c r="M15" s="287"/>
      <c r="N15" s="283">
        <f t="shared" si="4"/>
        <v>71</v>
      </c>
      <c r="O15" s="287"/>
      <c r="P15" s="287"/>
      <c r="Q15" s="283">
        <f t="shared" si="0"/>
        <v>71</v>
      </c>
      <c r="R15" s="297">
        <f t="shared" si="1"/>
        <v>123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550</v>
      </c>
      <c r="C19" s="129" t="s">
        <v>613</v>
      </c>
      <c r="D19" s="288">
        <f>SUM(D11:D18)</f>
        <v>294</v>
      </c>
      <c r="E19" s="288">
        <f>SUM(E11:E18)</f>
        <v>0</v>
      </c>
      <c r="F19" s="288">
        <f>SUM(F11:F18)</f>
        <v>0</v>
      </c>
      <c r="G19" s="283">
        <f t="shared" si="2"/>
        <v>294</v>
      </c>
      <c r="H19" s="288">
        <f>SUM(H11:H18)</f>
        <v>0</v>
      </c>
      <c r="I19" s="288">
        <f>SUM(I11:I18)</f>
        <v>0</v>
      </c>
      <c r="J19" s="283">
        <f t="shared" si="3"/>
        <v>294</v>
      </c>
      <c r="K19" s="288">
        <f>SUM(K11:K18)</f>
        <v>69</v>
      </c>
      <c r="L19" s="288">
        <f>SUM(L11:L18)</f>
        <v>14</v>
      </c>
      <c r="M19" s="288">
        <f>SUM(M11:M18)</f>
        <v>0</v>
      </c>
      <c r="N19" s="283">
        <f t="shared" si="4"/>
        <v>83</v>
      </c>
      <c r="O19" s="288">
        <f>SUM(O11:O18)</f>
        <v>0</v>
      </c>
      <c r="P19" s="288">
        <f>SUM(P11:P18)</f>
        <v>0</v>
      </c>
      <c r="Q19" s="283">
        <f t="shared" si="0"/>
        <v>83</v>
      </c>
      <c r="R19" s="297">
        <f t="shared" si="1"/>
        <v>211</v>
      </c>
    </row>
    <row r="20" spans="1:18" ht="16.2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>
        <v>8</v>
      </c>
      <c r="E24" s="287"/>
      <c r="F24" s="287"/>
      <c r="G24" s="283">
        <f t="shared" si="2"/>
        <v>8</v>
      </c>
      <c r="H24" s="287"/>
      <c r="I24" s="287"/>
      <c r="J24" s="283">
        <f t="shared" si="3"/>
        <v>8</v>
      </c>
      <c r="K24" s="287">
        <v>6</v>
      </c>
      <c r="L24" s="287"/>
      <c r="M24" s="287"/>
      <c r="N24" s="283">
        <f t="shared" si="4"/>
        <v>6</v>
      </c>
      <c r="O24" s="287"/>
      <c r="P24" s="287"/>
      <c r="Q24" s="283">
        <f t="shared" si="0"/>
        <v>6</v>
      </c>
      <c r="R24" s="297">
        <f t="shared" si="1"/>
        <v>2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559</v>
      </c>
      <c r="C28" s="131" t="s">
        <v>629</v>
      </c>
      <c r="D28" s="290">
        <f>SUM(D24:D27)</f>
        <v>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8</v>
      </c>
      <c r="H28" s="290">
        <f t="shared" si="5"/>
        <v>0</v>
      </c>
      <c r="I28" s="290">
        <f t="shared" si="5"/>
        <v>0</v>
      </c>
      <c r="J28" s="291">
        <f t="shared" si="3"/>
        <v>8</v>
      </c>
      <c r="K28" s="290">
        <f t="shared" si="5"/>
        <v>6</v>
      </c>
      <c r="L28" s="290">
        <f t="shared" si="5"/>
        <v>0</v>
      </c>
      <c r="M28" s="290">
        <f t="shared" si="5"/>
        <v>0</v>
      </c>
      <c r="N28" s="291">
        <f t="shared" si="4"/>
        <v>6</v>
      </c>
      <c r="O28" s="290">
        <f t="shared" si="5"/>
        <v>0</v>
      </c>
      <c r="P28" s="290">
        <f t="shared" si="5"/>
        <v>0</v>
      </c>
      <c r="Q28" s="291">
        <f t="shared" si="0"/>
        <v>6</v>
      </c>
      <c r="R28" s="300">
        <f t="shared" si="1"/>
        <v>2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8027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8027</v>
      </c>
      <c r="H30" s="293">
        <f t="shared" si="6"/>
        <v>0</v>
      </c>
      <c r="I30" s="293">
        <f t="shared" si="6"/>
        <v>0</v>
      </c>
      <c r="J30" s="293">
        <f t="shared" si="3"/>
        <v>8027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8027</v>
      </c>
    </row>
    <row r="31" spans="1:18">
      <c r="A31" s="296"/>
      <c r="B31" s="280" t="s">
        <v>125</v>
      </c>
      <c r="C31" s="126" t="s">
        <v>634</v>
      </c>
      <c r="D31" s="287">
        <v>7927</v>
      </c>
      <c r="E31" s="287"/>
      <c r="F31" s="287"/>
      <c r="G31" s="283">
        <f t="shared" si="2"/>
        <v>7927</v>
      </c>
      <c r="H31" s="287"/>
      <c r="I31" s="287"/>
      <c r="J31" s="283">
        <f t="shared" si="3"/>
        <v>7927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7927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>
        <v>100</v>
      </c>
      <c r="E33" s="287"/>
      <c r="F33" s="287"/>
      <c r="G33" s="283">
        <f t="shared" si="2"/>
        <v>100</v>
      </c>
      <c r="H33" s="287"/>
      <c r="I33" s="287"/>
      <c r="J33" s="283">
        <f t="shared" si="3"/>
        <v>100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100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648</v>
      </c>
      <c r="C41" s="129" t="s">
        <v>649</v>
      </c>
      <c r="D41" s="288">
        <f>D30+D35+D40</f>
        <v>8027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8027</v>
      </c>
      <c r="H41" s="288">
        <f t="shared" si="10"/>
        <v>0</v>
      </c>
      <c r="I41" s="288">
        <f t="shared" si="10"/>
        <v>0</v>
      </c>
      <c r="J41" s="283">
        <f t="shared" si="3"/>
        <v>8027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8027</v>
      </c>
    </row>
    <row r="42" spans="1:18" ht="16.2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653</v>
      </c>
      <c r="C43" s="305" t="s">
        <v>654</v>
      </c>
      <c r="D43" s="306">
        <f>D19+D20+D22+D28+D41+D42</f>
        <v>8329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8329</v>
      </c>
      <c r="H43" s="306">
        <f t="shared" si="11"/>
        <v>0</v>
      </c>
      <c r="I43" s="306">
        <f t="shared" si="11"/>
        <v>0</v>
      </c>
      <c r="J43" s="306">
        <f t="shared" si="11"/>
        <v>8329</v>
      </c>
      <c r="K43" s="306">
        <f t="shared" si="11"/>
        <v>75</v>
      </c>
      <c r="L43" s="306">
        <f t="shared" si="11"/>
        <v>14</v>
      </c>
      <c r="M43" s="306">
        <f t="shared" si="11"/>
        <v>0</v>
      </c>
      <c r="N43" s="306">
        <f t="shared" si="11"/>
        <v>89</v>
      </c>
      <c r="O43" s="306">
        <f t="shared" si="11"/>
        <v>0</v>
      </c>
      <c r="P43" s="306">
        <f t="shared" si="11"/>
        <v>0</v>
      </c>
      <c r="Q43" s="306">
        <f t="shared" si="11"/>
        <v>89</v>
      </c>
      <c r="R43" s="307">
        <f t="shared" si="11"/>
        <v>8240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Илияна Крушкова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1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82" zoomScale="80" zoomScaleNormal="80" workbookViewId="0">
      <selection activeCell="D27" sqref="D2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ШЕЛЛИ ГРУП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201047670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2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576</v>
      </c>
      <c r="D13" s="319">
        <f>SUM(D14:D16)</f>
        <v>0</v>
      </c>
      <c r="E13" s="326">
        <f>SUM(E14:E16)</f>
        <v>576</v>
      </c>
      <c r="F13" s="110"/>
    </row>
    <row r="14" spans="1:8">
      <c r="A14" s="327" t="s">
        <v>667</v>
      </c>
      <c r="B14" s="112" t="s">
        <v>668</v>
      </c>
      <c r="C14" s="325">
        <f>'1-Баланс'!C48</f>
        <v>576</v>
      </c>
      <c r="D14" s="325"/>
      <c r="E14" s="326">
        <f t="shared" ref="E14:E44" si="0">C14-D14</f>
        <v>576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680</v>
      </c>
      <c r="B21" s="341" t="s">
        <v>681</v>
      </c>
      <c r="C21" s="388">
        <f>C13+C17+C18</f>
        <v>576</v>
      </c>
      <c r="D21" s="388">
        <f>D13+D17+D18</f>
        <v>0</v>
      </c>
      <c r="E21" s="389">
        <f>E13+E17+E18</f>
        <v>576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683</v>
      </c>
      <c r="B23" s="109" t="s">
        <v>684</v>
      </c>
      <c r="C23" s="391">
        <f>'1-Баланс'!C55</f>
        <v>821</v>
      </c>
      <c r="D23" s="391"/>
      <c r="E23" s="390">
        <f t="shared" si="0"/>
        <v>821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53552</v>
      </c>
      <c r="D26" s="319">
        <f>SUM(D27:D29)</f>
        <v>53552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>
        <f>'1-Баланс'!C68-'Справка 7'!C29</f>
        <v>3436</v>
      </c>
      <c r="D27" s="325">
        <f>C27</f>
        <v>3436</v>
      </c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>
        <v>50116</v>
      </c>
      <c r="D29" s="325">
        <f>C29</f>
        <v>50116</v>
      </c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7</v>
      </c>
      <c r="D35" s="319">
        <f>SUM(D36:D39)</f>
        <v>7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>
        <f>'1-Баланс'!C73</f>
        <v>7</v>
      </c>
      <c r="D37" s="325">
        <f>C37</f>
        <v>7</v>
      </c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724</v>
      </c>
      <c r="B45" s="346" t="s">
        <v>725</v>
      </c>
      <c r="C45" s="386">
        <f>C26+C30+C31+C33+C32+C34+C35+C40</f>
        <v>53559</v>
      </c>
      <c r="D45" s="386">
        <f>D26+D30+D31+D33+D32+D34+D35+D40</f>
        <v>53559</v>
      </c>
      <c r="E45" s="387">
        <f>E26+E30+E31+E33+E32+E34+E35+E40</f>
        <v>0</v>
      </c>
      <c r="F45" s="110"/>
    </row>
    <row r="46" spans="1:6" ht="16.2" thickBot="1">
      <c r="A46" s="347" t="s">
        <v>726</v>
      </c>
      <c r="B46" s="348" t="s">
        <v>727</v>
      </c>
      <c r="C46" s="392">
        <f>C45+C23+C21+C11</f>
        <v>54956</v>
      </c>
      <c r="D46" s="392">
        <f>D45+D23+D21+D11</f>
        <v>53559</v>
      </c>
      <c r="E46" s="393">
        <f>E45+E23+E21+E11</f>
        <v>1397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2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213</v>
      </c>
      <c r="D54" s="113">
        <f>SUM(D55:D57)</f>
        <v>54</v>
      </c>
      <c r="E54" s="111">
        <f>C54-D54</f>
        <v>159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>
        <f>'1-Баланс'!G44+'1-Баланс'!G62</f>
        <v>213</v>
      </c>
      <c r="D56" s="160">
        <v>54</v>
      </c>
      <c r="E56" s="111">
        <f t="shared" ref="E56:E97" si="1">C56-D56</f>
        <v>159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2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>
        <f>'1-Баланс'!G52</f>
        <v>86</v>
      </c>
      <c r="D66" s="160"/>
      <c r="E66" s="111">
        <f t="shared" si="1"/>
        <v>86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757</v>
      </c>
      <c r="B68" s="341" t="s">
        <v>758</v>
      </c>
      <c r="C68" s="384">
        <f>C54+C58+C63+C64+C65+C66</f>
        <v>299</v>
      </c>
      <c r="D68" s="384">
        <f>D54+D58+D63+D64+D65+D66</f>
        <v>54</v>
      </c>
      <c r="E68" s="382">
        <f t="shared" si="1"/>
        <v>245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2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74</v>
      </c>
      <c r="D82" s="113">
        <f>SUM(D83:D86)</f>
        <v>74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2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>
        <f>'1-Баланс'!G69</f>
        <v>74</v>
      </c>
      <c r="D86" s="160">
        <f>C86</f>
        <v>74</v>
      </c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512</v>
      </c>
      <c r="D87" s="111">
        <f>SUM(D88:D92)+D96</f>
        <v>512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f>'1-Баланс'!G64</f>
        <v>57</v>
      </c>
      <c r="D89" s="160">
        <f>C89</f>
        <v>57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f>'1-Баланс'!G66+'1-Баланс'!G49</f>
        <v>435</v>
      </c>
      <c r="D91" s="160">
        <f>C91</f>
        <v>435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14</v>
      </c>
      <c r="D92" s="113">
        <f>SUM(D93:D95)</f>
        <v>14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f>'1-Баланс'!G68</f>
        <v>14</v>
      </c>
      <c r="D94" s="160">
        <f>C94</f>
        <v>14</v>
      </c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f>'1-Баланс'!G67</f>
        <v>6</v>
      </c>
      <c r="D96" s="160">
        <f>C96</f>
        <v>6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808</v>
      </c>
      <c r="B98" s="341" t="s">
        <v>809</v>
      </c>
      <c r="C98" s="382">
        <f>C87+C82+C77+C73+C97</f>
        <v>586</v>
      </c>
      <c r="D98" s="382">
        <f>D87+D82+D77+D73+D97</f>
        <v>586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810</v>
      </c>
      <c r="B99" s="364" t="s">
        <v>811</v>
      </c>
      <c r="C99" s="376">
        <f>C98+C70+C68</f>
        <v>885</v>
      </c>
      <c r="D99" s="376">
        <f>D98+D70+D68</f>
        <v>640</v>
      </c>
      <c r="E99" s="376">
        <f>E98+E70+E68</f>
        <v>245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2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2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Илияна Крушкова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70" zoomScaleNormal="70" workbookViewId="0"/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ШЕЛЛИ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201047670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2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>
        <v>7927</v>
      </c>
      <c r="G13" s="397"/>
      <c r="H13" s="397"/>
      <c r="I13" s="398">
        <f>F13+G13-H13</f>
        <v>7927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>
        <v>100</v>
      </c>
      <c r="G17" s="397"/>
      <c r="H17" s="397"/>
      <c r="I17" s="398">
        <f t="shared" si="0"/>
        <v>100</v>
      </c>
    </row>
    <row r="18" spans="1:16" ht="16.8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8027</v>
      </c>
      <c r="G18" s="404">
        <f t="shared" si="1"/>
        <v>0</v>
      </c>
      <c r="H18" s="404">
        <f t="shared" si="1"/>
        <v>0</v>
      </c>
      <c r="I18" s="405">
        <f t="shared" si="0"/>
        <v>8027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Илияна Крушкова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27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780DFE2891D40B6FA5ABE21F2389B" ma:contentTypeVersion="16" ma:contentTypeDescription="Create a new document." ma:contentTypeScope="" ma:versionID="39272b4399ed9b547fe45c48ea847edf">
  <xsd:schema xmlns:xsd="http://www.w3.org/2001/XMLSchema" xmlns:xs="http://www.w3.org/2001/XMLSchema" xmlns:p="http://schemas.microsoft.com/office/2006/metadata/properties" xmlns:ns2="c10f94c6-0d67-4e03-b849-1997f6765493" xmlns:ns3="c58d9ffa-4d53-4eae-a61a-33bc1ad2e524" targetNamespace="http://schemas.microsoft.com/office/2006/metadata/properties" ma:root="true" ma:fieldsID="9462485167586da9b3eaebca8a9ac829" ns2:_="" ns3:_="">
    <xsd:import namespace="c10f94c6-0d67-4e03-b849-1997f6765493"/>
    <xsd:import namespace="c58d9ffa-4d53-4eae-a61a-33bc1ad2e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94c6-0d67-4e03-b849-1997f676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046ad1-0f27-42dc-88cd-f7bf8b4f4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9ffa-4d53-4eae-a61a-33bc1ad2e5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b84276-2cbd-4347-bc84-6bf03e70ff15}" ma:internalName="TaxCatchAll" ma:showField="CatchAllData" ma:web="c58d9ffa-4d53-4eae-a61a-33bc1ad2e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8d9ffa-4d53-4eae-a61a-33bc1ad2e524" xsi:nil="true"/>
    <lcf76f155ced4ddcb4097134ff3c332f xmlns="c10f94c6-0d67-4e03-b849-1997f67654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49806-DA40-4519-A027-7B916F094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94c6-0d67-4e03-b849-1997f6765493"/>
    <ds:schemaRef ds:uri="c58d9ffa-4d53-4eae-a61a-33bc1ad2e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  <ds:schemaRef ds:uri="c58d9ffa-4d53-4eae-a61a-33bc1ad2e524"/>
    <ds:schemaRef ds:uri="c10f94c6-0d67-4e03-b849-1997f6765493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Iliyana Krushkova</cp:lastModifiedBy>
  <cp:revision/>
  <dcterms:created xsi:type="dcterms:W3CDTF">2006-09-16T00:00:00Z</dcterms:created>
  <dcterms:modified xsi:type="dcterms:W3CDTF">2026-04-30T14:59:38Z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0x010100B29780DFE2891D40B6FA5ABE21F2389B</vt:lpwstr>
  </property>
  <property fmtid="{D5CDD505-2E9C-101B-9397-08002B2CF9AE}" pid="3" name="MediaServiceImageTags">
    <vt:lpwstr/>
  </property>
</Properties>
</file>